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631DD6F3-F831-4E93-B3D6-49EBA9C311B0}" xr6:coauthVersionLast="47" xr6:coauthVersionMax="47" xr10:uidLastSave="{00000000-0000-0000-0000-000000000000}"/>
  <bookViews>
    <workbookView xWindow="28680" yWindow="-120" windowWidth="29040" windowHeight="15840" xr2:uid="{F6EA9A6A-2EE5-4094-A4A8-B44ADE31EE14}"/>
  </bookViews>
  <sheets>
    <sheet name="AOAM Funding Trend" sheetId="2" r:id="rId1"/>
  </sheets>
  <definedNames>
    <definedName name="_xlnm.Print_Area" localSheetId="0">'AOAM Funding Trend'!$A$1:$G$30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F5" i="2"/>
  <c r="E5" i="2"/>
  <c r="D5" i="2"/>
  <c r="C5" i="2"/>
  <c r="B5" i="2"/>
  <c r="G6" i="2"/>
  <c r="F6" i="2"/>
  <c r="E6" i="2"/>
  <c r="D6" i="2"/>
  <c r="C6" i="2"/>
  <c r="B6" i="2"/>
</calcChain>
</file>

<file path=xl/sharedStrings.xml><?xml version="1.0" encoding="utf-8"?>
<sst xmlns="http://schemas.openxmlformats.org/spreadsheetml/2006/main" count="15" uniqueCount="15">
  <si>
    <t>2019 Actual</t>
  </si>
  <si>
    <t>2020 Actual</t>
  </si>
  <si>
    <t>2021 Actual</t>
  </si>
  <si>
    <t>2022 Actual</t>
  </si>
  <si>
    <t>2024 Request</t>
  </si>
  <si>
    <t>Services</t>
  </si>
  <si>
    <t>Mgt Human Capital</t>
  </si>
  <si>
    <t>Travel</t>
  </si>
  <si>
    <t>IT</t>
  </si>
  <si>
    <t>Operating Expenses</t>
  </si>
  <si>
    <t>Bldg. &amp; Admin Services</t>
  </si>
  <si>
    <t>AOAM Funding Trend</t>
  </si>
  <si>
    <t>(Dollars in Millions)</t>
  </si>
  <si>
    <t>NSF Staffing and Rent</t>
  </si>
  <si>
    <t>2023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</si>
</sst>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#,##0.0"/>
    <numFmt numFmtId="166" formatCode="[$$-409]#,##0.00"/>
    <numFmt numFmtId="167" formatCode="#,##0.000"/>
    <numFmt numFmtId="168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2" xfId="0" applyFont="1" applyBorder="1"/>
    <xf numFmtId="0" fontId="2" fillId="0" borderId="0" xfId="0" applyFont="1"/>
    <xf numFmtId="0" fontId="2" fillId="0" borderId="0" xfId="0" applyFont="1" applyAlignment="1">
      <alignment horizontal="left" indent="1"/>
    </xf>
    <xf numFmtId="165" fontId="2" fillId="0" borderId="0" xfId="0" applyNumberFormat="1" applyFont="1"/>
    <xf numFmtId="0" fontId="2" fillId="0" borderId="0" xfId="0" applyFont="1" applyAlignment="1">
      <alignment horizontal="left" vertical="top" indent="1"/>
    </xf>
    <xf numFmtId="165" fontId="2" fillId="0" borderId="0" xfId="0" applyNumberFormat="1" applyFont="1" applyAlignment="1">
      <alignment vertical="top"/>
    </xf>
    <xf numFmtId="4" fontId="3" fillId="0" borderId="0" xfId="0" applyNumberFormat="1" applyFont="1"/>
    <xf numFmtId="49" fontId="3" fillId="0" borderId="0" xfId="0" applyNumberFormat="1" applyFont="1" applyAlignment="1">
      <alignment horizontal="left" indent="1"/>
    </xf>
    <xf numFmtId="49" fontId="3" fillId="0" borderId="3" xfId="0" applyNumberFormat="1" applyFont="1" applyBorder="1" applyAlignment="1">
      <alignment horizontal="left" indent="1"/>
    </xf>
    <xf numFmtId="165" fontId="2" fillId="0" borderId="3" xfId="0" applyNumberFormat="1" applyFont="1" applyBorder="1" applyAlignment="1">
      <alignment vertical="top"/>
    </xf>
    <xf numFmtId="165" fontId="2" fillId="0" borderId="3" xfId="0" applyNumberFormat="1" applyFont="1" applyBorder="1"/>
    <xf numFmtId="0" fontId="2" fillId="0" borderId="1" xfId="0" applyFont="1" applyBorder="1"/>
    <xf numFmtId="166" fontId="2" fillId="0" borderId="0" xfId="0" applyNumberFormat="1" applyFont="1" applyAlignment="1">
      <alignment horizontal="right" wrapText="1"/>
    </xf>
    <xf numFmtId="166" fontId="2" fillId="0" borderId="0" xfId="0" applyNumberFormat="1" applyFont="1"/>
    <xf numFmtId="4" fontId="2" fillId="0" borderId="0" xfId="0" applyNumberFormat="1" applyFont="1"/>
    <xf numFmtId="4" fontId="2" fillId="0" borderId="3" xfId="0" applyNumberFormat="1" applyFont="1" applyBorder="1"/>
    <xf numFmtId="167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8" fontId="2" fillId="0" borderId="0" xfId="0" applyNumberFormat="1" applyFont="1"/>
    <xf numFmtId="168" fontId="2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050"/>
      <color rgb="FF00B0F0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AOAM Funding</a:t>
            </a:r>
            <a:r>
              <a:rPr lang="en-US" sz="1000" b="1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 Trend</a:t>
            </a:r>
          </a:p>
          <a:p>
            <a:pPr>
              <a:defRPr/>
            </a:pPr>
            <a:r>
              <a:rPr lang="en-US" sz="9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(Dollars in Millions)</a:t>
            </a:r>
            <a:endParaRPr lang="en-US" sz="90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endParaRPr>
          </a:p>
        </c:rich>
      </c:tx>
      <c:layout>
        <c:manualLayout>
          <c:xMode val="edge"/>
          <c:yMode val="edge"/>
          <c:x val="0.3807185627908467"/>
          <c:y val="2.3483365949119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267831748025966E-2"/>
          <c:y val="0.14481409001956946"/>
          <c:w val="0.88740934219378309"/>
          <c:h val="0.662629089172072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'AOAM Funding Trend'!$A$5</c:f>
              <c:strCache>
                <c:ptCount val="1"/>
                <c:pt idx="0">
                  <c:v>NSF Staffing and Rent</c:v>
                </c:pt>
              </c:strCache>
            </c:strRef>
          </c:tx>
          <c:spPr>
            <a:solidFill>
              <a:srgbClr val="00206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'AOAM Funding Trend'!$C$3:$G$4</c:f>
              <c:strCache>
                <c:ptCount val="5"/>
                <c:pt idx="0">
                  <c:v>2020 Actual</c:v>
                </c:pt>
                <c:pt idx="1">
                  <c:v>2021 Actual</c:v>
                </c:pt>
                <c:pt idx="2">
                  <c:v>2022 Actual</c:v>
                </c:pt>
                <c:pt idx="3">
                  <c:v>2023 Estimate</c:v>
                </c:pt>
                <c:pt idx="4">
                  <c:v>2024 Request</c:v>
                </c:pt>
              </c:strCache>
            </c:strRef>
          </c:cat>
          <c:val>
            <c:numRef>
              <c:f>'AOAM Funding Trend'!$C$5:$G$5</c:f>
              <c:numCache>
                <c:formatCode>[$$-409]#,##0.00</c:formatCode>
                <c:ptCount val="5"/>
                <c:pt idx="0">
                  <c:v>279.90060499999998</c:v>
                </c:pt>
                <c:pt idx="1">
                  <c:v>303.80252199999995</c:v>
                </c:pt>
                <c:pt idx="2">
                  <c:v>324.96608000000003</c:v>
                </c:pt>
                <c:pt idx="3">
                  <c:v>345.74</c:v>
                </c:pt>
                <c:pt idx="4" formatCode="&quot;$&quot;#,##0.00">
                  <c:v>385.61899999999997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EC-4873-A1EB-11A03F387885}"/>
            </c:ext>
          </c:extLst>
        </c:ser>
        <c:ser>
          <c:idx val="2"/>
          <c:order val="1"/>
          <c:tx>
            <c:strRef>
              <c:f>'AOAM Funding Trend'!$A$6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6.6371669853725439E-3"/>
                  <c:y val="-7.31861139622706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EC-4873-A1EB-11A03F387885}"/>
                </c:ext>
              </c:extLst>
            </c:dLbl>
            <c:dLbl>
              <c:idx val="4"/>
              <c:layout>
                <c:manualLayout>
                  <c:x val="6.6371669853726245E-3"/>
                  <c:y val="-7.31861139622706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EC-4873-A1EB-11A03F3878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'AOAM Funding Trend'!$C$3:$G$4</c:f>
              <c:strCache>
                <c:ptCount val="5"/>
                <c:pt idx="0">
                  <c:v>2020 Actual</c:v>
                </c:pt>
                <c:pt idx="1">
                  <c:v>2021 Actual</c:v>
                </c:pt>
                <c:pt idx="2">
                  <c:v>2022 Actual</c:v>
                </c:pt>
                <c:pt idx="3">
                  <c:v>2023 Estimate</c:v>
                </c:pt>
                <c:pt idx="4">
                  <c:v>2024 Request</c:v>
                </c:pt>
              </c:strCache>
            </c:strRef>
          </c:cat>
          <c:val>
            <c:numRef>
              <c:f>'AOAM Funding Trend'!$C$6:$G$6</c:f>
              <c:numCache>
                <c:formatCode>[$$-409]#,##0.00</c:formatCode>
                <c:ptCount val="5"/>
                <c:pt idx="0">
                  <c:v>67.68239299999999</c:v>
                </c:pt>
                <c:pt idx="1">
                  <c:v>84.087876660000006</c:v>
                </c:pt>
                <c:pt idx="2">
                  <c:v>95.247415999999987</c:v>
                </c:pt>
                <c:pt idx="3">
                  <c:v>117.260096</c:v>
                </c:pt>
                <c:pt idx="4" formatCode="&quot;$&quot;#,##0.00">
                  <c:v>118.255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EC-4873-A1EB-11A03F387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5"/>
        <c:axId val="1004309848"/>
        <c:axId val="1116250984"/>
      </c:barChart>
      <c:catAx>
        <c:axId val="1004309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116250984"/>
        <c:crosses val="autoZero"/>
        <c:auto val="1"/>
        <c:lblAlgn val="ctr"/>
        <c:lblOffset val="100"/>
        <c:noMultiLvlLbl val="0"/>
      </c:catAx>
      <c:valAx>
        <c:axId val="11162509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[$$-409]#,##0" sourceLinked="0"/>
        <c:majorTickMark val="none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004309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694066553659251"/>
          <c:y val="0.91829699369770557"/>
          <c:w val="0.51933011768278159"/>
          <c:h val="7.0968457709909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11</xdr:row>
      <xdr:rowOff>177800</xdr:rowOff>
    </xdr:from>
    <xdr:to>
      <xdr:col>6</xdr:col>
      <xdr:colOff>698500</xdr:colOff>
      <xdr:row>29</xdr:row>
      <xdr:rowOff>107950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DD7C3D-614B-4A7A-80C8-9C7D1D2C6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FFF57-DC4A-41A8-B55B-7B32E05BDD6B}">
  <sheetPr>
    <pageSetUpPr fitToPage="1"/>
  </sheetPr>
  <dimension ref="A1:I11"/>
  <sheetViews>
    <sheetView showGridLines="0" tabSelected="1" workbookViewId="0">
      <selection activeCell="G5" sqref="G5"/>
    </sheetView>
  </sheetViews>
  <sheetFormatPr defaultRowHeight="14.5" x14ac:dyDescent="0.35"/>
  <cols>
    <col min="1" max="1" width="21.08984375" bestFit="1" customWidth="1"/>
    <col min="2" max="6" width="10.6328125" customWidth="1"/>
    <col min="7" max="7" width="13" customWidth="1"/>
  </cols>
  <sheetData>
    <row r="1" spans="1:9" x14ac:dyDescent="0.35">
      <c r="A1" s="18" t="s">
        <v>11</v>
      </c>
      <c r="B1" s="18"/>
      <c r="C1" s="18"/>
      <c r="D1" s="18"/>
      <c r="E1" s="18"/>
      <c r="F1" s="18"/>
      <c r="G1" s="18"/>
    </row>
    <row r="2" spans="1:9" ht="15" thickBot="1" x14ac:dyDescent="0.4">
      <c r="A2" s="19" t="s">
        <v>12</v>
      </c>
      <c r="B2" s="19"/>
      <c r="C2" s="19"/>
      <c r="D2" s="19"/>
      <c r="E2" s="19"/>
      <c r="F2" s="19"/>
      <c r="G2" s="19"/>
    </row>
    <row r="3" spans="1:9" x14ac:dyDescent="0.35">
      <c r="A3" s="1"/>
      <c r="B3" s="20" t="s">
        <v>0</v>
      </c>
      <c r="C3" s="20" t="s">
        <v>1</v>
      </c>
      <c r="D3" s="20" t="s">
        <v>2</v>
      </c>
      <c r="E3" s="20" t="s">
        <v>3</v>
      </c>
      <c r="F3" s="20" t="s">
        <v>14</v>
      </c>
      <c r="G3" s="20" t="s">
        <v>4</v>
      </c>
    </row>
    <row r="4" spans="1:9" x14ac:dyDescent="0.35">
      <c r="A4" s="12"/>
      <c r="B4" s="21"/>
      <c r="C4" s="21"/>
      <c r="D4" s="21"/>
      <c r="E4" s="21"/>
      <c r="F4" s="21"/>
      <c r="G4" s="21"/>
    </row>
    <row r="5" spans="1:9" x14ac:dyDescent="0.35">
      <c r="A5" s="2" t="s">
        <v>13</v>
      </c>
      <c r="B5" s="13">
        <f>233.3+23.870244</f>
        <v>257.17024400000003</v>
      </c>
      <c r="C5" s="13">
        <f>250.213622+29.686983</f>
        <v>279.90060499999998</v>
      </c>
      <c r="D5" s="13">
        <f>257.267233+46.535289</f>
        <v>303.80252199999995</v>
      </c>
      <c r="E5" s="13">
        <f>283.858331+41.107749</f>
        <v>324.96608000000003</v>
      </c>
      <c r="F5" s="13">
        <f>330+15.74</f>
        <v>345.74</v>
      </c>
      <c r="G5" s="23">
        <f>352.763+32.856</f>
        <v>385.61899999999997</v>
      </c>
      <c r="I5" s="17"/>
    </row>
    <row r="6" spans="1:9" x14ac:dyDescent="0.35">
      <c r="A6" s="2" t="s">
        <v>5</v>
      </c>
      <c r="B6" s="14">
        <f>SUM(B7:B11)</f>
        <v>75.533281000000002</v>
      </c>
      <c r="C6" s="14">
        <f t="shared" ref="C6:F6" si="0">SUM(C7:C11)</f>
        <v>67.68239299999999</v>
      </c>
      <c r="D6" s="14">
        <f t="shared" si="0"/>
        <v>84.087876660000006</v>
      </c>
      <c r="E6" s="14">
        <f t="shared" si="0"/>
        <v>95.247415999999987</v>
      </c>
      <c r="F6" s="14">
        <f t="shared" si="0"/>
        <v>117.260096</v>
      </c>
      <c r="G6" s="22">
        <f>SUM(G7:G11)</f>
        <v>118.255</v>
      </c>
    </row>
    <row r="7" spans="1:9" x14ac:dyDescent="0.35">
      <c r="A7" s="3" t="s">
        <v>6</v>
      </c>
      <c r="B7" s="4">
        <v>11.957072</v>
      </c>
      <c r="C7" s="4">
        <v>7.1081169999999991</v>
      </c>
      <c r="D7" s="4">
        <v>13.488000000000001</v>
      </c>
      <c r="E7" s="4">
        <v>15.393880000000001</v>
      </c>
      <c r="F7" s="4">
        <v>16.791999999999998</v>
      </c>
      <c r="G7" s="15">
        <v>16.79</v>
      </c>
    </row>
    <row r="8" spans="1:9" x14ac:dyDescent="0.35">
      <c r="A8" s="5" t="s">
        <v>7</v>
      </c>
      <c r="B8" s="6">
        <v>5.501703</v>
      </c>
      <c r="C8" s="4">
        <v>2.6875300000000002</v>
      </c>
      <c r="D8" s="4">
        <v>0.161409</v>
      </c>
      <c r="E8" s="4">
        <v>2.4367239999999999</v>
      </c>
      <c r="F8" s="4">
        <v>6.1040000000000001</v>
      </c>
      <c r="G8" s="15">
        <v>6.17</v>
      </c>
    </row>
    <row r="9" spans="1:9" x14ac:dyDescent="0.35">
      <c r="A9" s="3" t="s">
        <v>8</v>
      </c>
      <c r="B9" s="4">
        <v>25.889756999999999</v>
      </c>
      <c r="C9" s="4">
        <v>24.193299999999997</v>
      </c>
      <c r="D9" s="4">
        <v>26.763816000000002</v>
      </c>
      <c r="E9" s="4">
        <v>32.147117999999999</v>
      </c>
      <c r="F9" s="7">
        <v>38.53</v>
      </c>
      <c r="G9" s="7">
        <v>39.42</v>
      </c>
    </row>
    <row r="10" spans="1:9" x14ac:dyDescent="0.35">
      <c r="A10" s="8" t="s">
        <v>9</v>
      </c>
      <c r="B10" s="6">
        <v>17.288100000000004</v>
      </c>
      <c r="C10" s="4">
        <v>18.679694000000001</v>
      </c>
      <c r="D10" s="4">
        <v>21.830632659999996</v>
      </c>
      <c r="E10" s="4">
        <v>20.437355</v>
      </c>
      <c r="F10" s="4">
        <v>28.447096000000002</v>
      </c>
      <c r="G10" s="15">
        <v>28.974</v>
      </c>
    </row>
    <row r="11" spans="1:9" ht="15" thickBot="1" x14ac:dyDescent="0.4">
      <c r="A11" s="9" t="s">
        <v>10</v>
      </c>
      <c r="B11" s="10">
        <v>14.896649</v>
      </c>
      <c r="C11" s="11">
        <v>15.013752</v>
      </c>
      <c r="D11" s="11">
        <v>21.844018999999999</v>
      </c>
      <c r="E11" s="11">
        <v>24.832338999999997</v>
      </c>
      <c r="F11" s="11">
        <v>27.387</v>
      </c>
      <c r="G11" s="16">
        <v>26.901</v>
      </c>
    </row>
  </sheetData>
  <mergeCells count="8">
    <mergeCell ref="A1:G1"/>
    <mergeCell ref="A2:G2"/>
    <mergeCell ref="B3:B4"/>
    <mergeCell ref="C3:C4"/>
    <mergeCell ref="D3:D4"/>
    <mergeCell ref="E3:E4"/>
    <mergeCell ref="F3:F4"/>
    <mergeCell ref="G3:G4"/>
  </mergeCells>
  <pageMargins left="1" right="1" top="1" bottom="1" header="0.5" footer="0.5"/>
  <pageSetup scale="9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AOAM Funding Trend</vt:lpstr>
      <vt:lpstr>'AOAM Funding Trend'!Print_Area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Sabus, Chantel L.</dc:creator>
  <cp:lastModifiedBy>Sabus, Chantel L.</cp:lastModifiedBy>
  <cp:lastPrinted>2023-03-16T10:33:23Z</cp:lastPrinted>
  <dcterms:created xsi:type="dcterms:W3CDTF">2023-02-18T12:06:45Z</dcterms:created>
  <dcterms:modified xsi:type="dcterms:W3CDTF">2023-03-16T10:36:55Z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84301aba-9d92-4530-b704-93e0ed01758e</vt:lpwstr>
  </property>
  <property fmtid="{D5CDD505-2E9C-101B-9397-08002B2CF9AE}" pid="3" name="VM">
    <vt:lpwstr>Yes</vt:lpwstr>
  </property>
  <property fmtid="{D5CDD505-2E9C-101B-9397-08002B2CF9AE}" pid="4" name="ContainsCUI">
    <vt:lpwstr>Yes</vt:lpwstr>
  </property>
  <property fmtid="{D5CDD505-2E9C-101B-9397-08002B2CF9AE}" pid="5" name="MarkingType">
    <vt:lpwstr>Specified</vt:lpwstr>
  </property>
  <property fmtid="{D5CDD505-2E9C-101B-9397-08002B2CF9AE}" pid="6" name="CUIList">
    <vt:lpwstr>Short_List</vt:lpwstr>
  </property>
  <property fmtid="{D5CDD505-2E9C-101B-9397-08002B2CF9AE}" pid="7" name="CUIMarking">
    <vt:lpwstr>SP-BUDG</vt:lpwstr>
  </property>
  <property fmtid="{D5CDD505-2E9C-101B-9397-08002B2CF9AE}" pid="8" name="DisseminationNeeded">
    <vt:lpwstr>No</vt:lpwstr>
  </property>
  <property fmtid="{D5CDD505-2E9C-101B-9397-08002B2CF9AE}" pid="9" name="CUIEmail">
    <vt:lpwstr>cui@nsf.gov</vt:lpwstr>
  </property>
</Properties>
</file>