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2024_Budget Cycle\FY 2024_Congressional\05 - Formatting\07-OrgEx\Backup Tables\"/>
    </mc:Choice>
  </mc:AlternateContent>
  <xr:revisionPtr revIDLastSave="0" documentId="13_ncr:1_{D40C80A4-0CB5-45C2-98E0-94C947117ABA}" xr6:coauthVersionLast="47" xr6:coauthVersionMax="47" xr10:uidLastSave="{00000000-0000-0000-0000-000000000000}"/>
  <bookViews>
    <workbookView xWindow="-25320" yWindow="240" windowWidth="25440" windowHeight="15390" xr2:uid="{48E52ECF-7098-4F10-8F50-7A7DA98C49CC}"/>
  </bookViews>
  <sheets>
    <sheet name="NSF PC&amp;B" sheetId="1" r:id="rId1"/>
  </sheets>
  <definedNames>
    <definedName name="_xlnm.Print_Area" localSheetId="0">'NSF PC&amp;B'!$A$1:$F$18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D14" i="1"/>
  <c r="C14" i="1"/>
  <c r="B14" i="1"/>
  <c r="E10" i="1"/>
  <c r="B11" i="1"/>
  <c r="E9" i="1"/>
  <c r="E8" i="1"/>
  <c r="F8" i="1" s="1"/>
  <c r="C11" i="1"/>
  <c r="E6" i="1"/>
  <c r="E5" i="1"/>
  <c r="C15" i="1" l="1"/>
  <c r="B15" i="1"/>
  <c r="E14" i="1"/>
  <c r="F14" i="1"/>
  <c r="E7" i="1"/>
  <c r="F7" i="1" s="1"/>
  <c r="F10" i="1"/>
  <c r="E12" i="1"/>
  <c r="F12" i="1" s="1"/>
  <c r="F13" i="1"/>
  <c r="F6" i="1"/>
  <c r="F9" i="1"/>
  <c r="F5" i="1"/>
  <c r="D11" i="1"/>
  <c r="D15" i="1" l="1"/>
  <c r="E15" i="1" s="1"/>
  <c r="F15" i="1" s="1"/>
  <c r="E11" i="1"/>
  <c r="F11" i="1" s="1"/>
</calcChain>
</file>

<file path=xl/sharedStrings.xml><?xml version="1.0" encoding="utf-8"?>
<sst xmlns="http://schemas.openxmlformats.org/spreadsheetml/2006/main" count="22" uniqueCount="22">
  <si>
    <t>Personnel Compensation &amp; Benefits</t>
  </si>
  <si>
    <t>(Dollars in Millions)</t>
  </si>
  <si>
    <t>FY 2022 Actual</t>
  </si>
  <si>
    <t>FY 2023 Estimate</t>
  </si>
  <si>
    <t>FY 2024
Request</t>
  </si>
  <si>
    <t>Change over 
FY 2023 Estimate</t>
  </si>
  <si>
    <t>Amount</t>
  </si>
  <si>
    <t>Percent</t>
  </si>
  <si>
    <t>Student Salary</t>
  </si>
  <si>
    <t>Awards</t>
  </si>
  <si>
    <t>Subtotal, FTE Compensation</t>
  </si>
  <si>
    <t xml:space="preserve">Benefits </t>
  </si>
  <si>
    <t>Subtotal, Benefits</t>
  </si>
  <si>
    <t>Total, PC&amp;B</t>
  </si>
  <si>
    <t xml:space="preserve">Regular FTE </t>
  </si>
  <si>
    <t>Pathways Intern</t>
  </si>
  <si>
    <r>
      <t>Regular FTE Base Salary</t>
    </r>
    <r>
      <rPr>
        <vertAlign val="superscript"/>
        <sz val="9"/>
        <rFont val="Open Sans"/>
        <family val="2"/>
      </rPr>
      <t>1</t>
    </r>
  </si>
  <si>
    <r>
      <t>Other Compensation</t>
    </r>
    <r>
      <rPr>
        <vertAlign val="superscript"/>
        <sz val="9"/>
        <rFont val="Open Sans"/>
        <family val="2"/>
      </rPr>
      <t>2</t>
    </r>
  </si>
  <si>
    <r>
      <t>Other Benefits</t>
    </r>
    <r>
      <rPr>
        <vertAlign val="superscript"/>
        <sz val="9"/>
        <rFont val="Open Sans"/>
        <family val="2"/>
      </rPr>
      <t>3</t>
    </r>
  </si>
  <si>
    <r>
      <rPr>
        <vertAlign val="superscript"/>
        <sz val="8"/>
        <rFont val="Open Sans"/>
        <family val="2"/>
      </rPr>
      <t xml:space="preserve">2 </t>
    </r>
    <r>
      <rPr>
        <sz val="8"/>
        <rFont val="Open Sans"/>
        <family val="2"/>
      </rPr>
      <t>Includes reimbursable details to NSF and terminal leave.</t>
    </r>
  </si>
  <si>
    <r>
      <rPr>
        <vertAlign val="superscript"/>
        <sz val="8"/>
        <rFont val="Open Sans"/>
        <family val="2"/>
      </rPr>
      <t xml:space="preserve">3 </t>
    </r>
    <r>
      <rPr>
        <sz val="8"/>
        <rFont val="Open Sans"/>
        <family val="2"/>
      </rPr>
      <t xml:space="preserve">Includes Federal Employee's Compensation Act (FECA) funding and transit subsidies. </t>
    </r>
  </si>
  <si>
    <r>
      <rPr>
        <vertAlign val="superscript"/>
        <sz val="8"/>
        <rFont val="Open Sans"/>
        <family val="2"/>
      </rPr>
      <t xml:space="preserve">1 </t>
    </r>
    <r>
      <rPr>
        <sz val="8"/>
        <rFont val="Open Sans"/>
        <family val="2"/>
      </rPr>
      <t>Includes full support for a 4.6 percent COLA in FY 2023 ($11.01 million) and 5.2 percent in FY 2024 ($12.99 million). Includes Administrative Cost Recoveries (ACRs) totaling $7.23 million in the FY 2022 Actual. The 
FY 2023 Estimate includes ACR estimates of $7.0 million and carryover of $4.40 million with $318.6 million of  FY 2023 appropriated funds.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</si>
</sst>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[$$-409]* #,##0_);_([$$-409]* \(#,##0\);_([$$-409]* &quot;-&quot;_);_(@_)"/>
    <numFmt numFmtId="165" formatCode="#,##0;\-#,##0;&quot;-&quot;??"/>
    <numFmt numFmtId="166" formatCode="0.0%;\-0.0%;&quot;-&quot;??"/>
    <numFmt numFmtId="167" formatCode="&quot;$&quot;#,##0.00;\-&quot;$&quot;#,##0.00;&quot;-&quot;??"/>
    <numFmt numFmtId="168" formatCode="#,##0.00;\-#,##0.00;&quot;-&quot;??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Open Sans"/>
      <family val="2"/>
    </font>
    <font>
      <vertAlign val="superscript"/>
      <sz val="8"/>
      <name val="Open Sans"/>
      <family val="2"/>
    </font>
    <font>
      <b/>
      <sz val="9"/>
      <name val="Open Sans"/>
      <family val="2"/>
    </font>
    <font>
      <sz val="9"/>
      <name val="Open Sans"/>
      <family val="2"/>
    </font>
    <font>
      <sz val="9"/>
      <color theme="1"/>
      <name val="Open Sans"/>
      <family val="2"/>
    </font>
    <font>
      <i/>
      <sz val="9"/>
      <name val="Open Sans"/>
      <family val="2"/>
    </font>
    <font>
      <vertAlign val="superscript"/>
      <sz val="9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2" fillId="0" borderId="0"/>
  </cellStyleXfs>
  <cellXfs count="44">
    <xf numFmtId="0" fontId="0" fillId="0" borderId="0" xfId="0"/>
    <xf numFmtId="0" fontId="6" fillId="0" borderId="3" xfId="0" applyFont="1" applyBorder="1" applyAlignment="1">
      <alignment horizontal="right" vertical="center" wrapText="1"/>
    </xf>
    <xf numFmtId="165" fontId="7" fillId="0" borderId="0" xfId="0" applyNumberFormat="1" applyFont="1" applyAlignment="1">
      <alignment vertical="top"/>
    </xf>
    <xf numFmtId="165" fontId="7" fillId="0" borderId="5" xfId="0" applyNumberFormat="1" applyFont="1" applyBorder="1" applyAlignment="1">
      <alignment vertical="top"/>
    </xf>
    <xf numFmtId="49" fontId="6" fillId="0" borderId="0" xfId="2" applyNumberFormat="1" applyFont="1" applyAlignment="1">
      <alignment horizontal="left" vertical="top" indent="1"/>
    </xf>
    <xf numFmtId="167" fontId="6" fillId="0" borderId="4" xfId="0" applyNumberFormat="1" applyFont="1" applyBorder="1" applyAlignment="1">
      <alignment vertical="top"/>
    </xf>
    <xf numFmtId="167" fontId="6" fillId="0" borderId="0" xfId="0" applyNumberFormat="1" applyFont="1" applyAlignment="1">
      <alignment horizontal="right" vertical="top"/>
    </xf>
    <xf numFmtId="167" fontId="6" fillId="0" borderId="0" xfId="0" applyNumberFormat="1" applyFont="1" applyAlignment="1">
      <alignment vertical="top"/>
    </xf>
    <xf numFmtId="166" fontId="6" fillId="0" borderId="0" xfId="1" applyNumberFormat="1" applyFont="1" applyFill="1" applyBorder="1" applyAlignment="1">
      <alignment horizontal="right" vertical="top"/>
    </xf>
    <xf numFmtId="49" fontId="5" fillId="0" borderId="4" xfId="2" applyNumberFormat="1" applyFont="1" applyBorder="1" applyAlignment="1">
      <alignment vertical="center"/>
    </xf>
    <xf numFmtId="167" fontId="5" fillId="2" borderId="6" xfId="0" applyNumberFormat="1" applyFont="1" applyFill="1" applyBorder="1" applyAlignment="1">
      <alignment horizontal="right" vertical="center"/>
    </xf>
    <xf numFmtId="167" fontId="5" fillId="0" borderId="4" xfId="0" applyNumberFormat="1" applyFont="1" applyBorder="1" applyAlignment="1">
      <alignment vertical="center"/>
    </xf>
    <xf numFmtId="167" fontId="5" fillId="0" borderId="4" xfId="0" applyNumberFormat="1" applyFont="1" applyBorder="1" applyAlignment="1">
      <alignment horizontal="right" vertical="center"/>
    </xf>
    <xf numFmtId="166" fontId="5" fillId="0" borderId="4" xfId="1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49" fontId="5" fillId="0" borderId="7" xfId="2" applyNumberFormat="1" applyFont="1" applyBorder="1" applyAlignment="1">
      <alignment vertical="center"/>
    </xf>
    <xf numFmtId="167" fontId="5" fillId="0" borderId="7" xfId="0" applyNumberFormat="1" applyFont="1" applyBorder="1" applyAlignment="1">
      <alignment vertical="center"/>
    </xf>
    <xf numFmtId="167" fontId="5" fillId="0" borderId="7" xfId="0" applyNumberFormat="1" applyFont="1" applyBorder="1" applyAlignment="1">
      <alignment horizontal="right" vertical="center"/>
    </xf>
    <xf numFmtId="166" fontId="5" fillId="0" borderId="7" xfId="1" applyNumberFormat="1" applyFont="1" applyFill="1" applyBorder="1" applyAlignment="1">
      <alignment horizontal="right" vertical="center"/>
    </xf>
    <xf numFmtId="167" fontId="5" fillId="2" borderId="4" xfId="0" applyNumberFormat="1" applyFont="1" applyFill="1" applyBorder="1" applyAlignment="1">
      <alignment horizontal="right" vertical="center"/>
    </xf>
    <xf numFmtId="0" fontId="0" fillId="0" borderId="0" xfId="0" applyAlignment="1">
      <alignment vertical="top"/>
    </xf>
    <xf numFmtId="49" fontId="6" fillId="0" borderId="4" xfId="2" applyNumberFormat="1" applyFont="1" applyBorder="1" applyAlignment="1">
      <alignment vertical="top"/>
    </xf>
    <xf numFmtId="3" fontId="6" fillId="0" borderId="0" xfId="0" applyNumberFormat="1" applyFont="1" applyAlignment="1">
      <alignment vertical="top"/>
    </xf>
    <xf numFmtId="165" fontId="6" fillId="0" borderId="4" xfId="0" applyNumberFormat="1" applyFont="1" applyBorder="1" applyAlignment="1">
      <alignment vertical="top"/>
    </xf>
    <xf numFmtId="166" fontId="8" fillId="0" borderId="4" xfId="0" applyNumberFormat="1" applyFont="1" applyBorder="1" applyAlignment="1">
      <alignment horizontal="right" vertical="top"/>
    </xf>
    <xf numFmtId="49" fontId="6" fillId="0" borderId="5" xfId="2" applyNumberFormat="1" applyFont="1" applyBorder="1" applyAlignment="1">
      <alignment vertical="top"/>
    </xf>
    <xf numFmtId="3" fontId="6" fillId="0" borderId="5" xfId="0" applyNumberFormat="1" applyFont="1" applyBorder="1" applyAlignment="1">
      <alignment horizontal="right" vertical="top"/>
    </xf>
    <xf numFmtId="165" fontId="6" fillId="0" borderId="5" xfId="0" applyNumberFormat="1" applyFont="1" applyBorder="1" applyAlignment="1">
      <alignment vertical="top"/>
    </xf>
    <xf numFmtId="166" fontId="8" fillId="0" borderId="5" xfId="0" applyNumberFormat="1" applyFont="1" applyBorder="1" applyAlignment="1">
      <alignment horizontal="right" vertical="top"/>
    </xf>
    <xf numFmtId="4" fontId="6" fillId="0" borderId="0" xfId="0" applyNumberFormat="1" applyFont="1" applyAlignment="1">
      <alignment horizontal="right" vertical="top"/>
    </xf>
    <xf numFmtId="168" fontId="6" fillId="0" borderId="0" xfId="0" applyNumberFormat="1" applyFont="1" applyAlignment="1">
      <alignment vertical="top"/>
    </xf>
    <xf numFmtId="168" fontId="6" fillId="0" borderId="3" xfId="0" applyNumberFormat="1" applyFont="1" applyBorder="1" applyAlignment="1">
      <alignment vertical="top"/>
    </xf>
    <xf numFmtId="166" fontId="6" fillId="0" borderId="3" xfId="1" applyNumberFormat="1" applyFont="1" applyFill="1" applyBorder="1" applyAlignment="1">
      <alignment horizontal="right" vertical="top"/>
    </xf>
    <xf numFmtId="168" fontId="6" fillId="0" borderId="0" xfId="0" applyNumberFormat="1" applyFont="1" applyAlignment="1">
      <alignment horizontal="right" vertical="top"/>
    </xf>
    <xf numFmtId="49" fontId="6" fillId="0" borderId="3" xfId="2" applyNumberFormat="1" applyFont="1" applyBorder="1" applyAlignment="1">
      <alignment horizontal="left" vertical="top" indent="1"/>
    </xf>
    <xf numFmtId="0" fontId="3" fillId="0" borderId="0" xfId="2" applyNumberFormat="1" applyFont="1" applyAlignment="1">
      <alignment horizontal="justify" vertical="top" wrapText="1"/>
    </xf>
    <xf numFmtId="0" fontId="5" fillId="0" borderId="0" xfId="0" applyFont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7" fillId="0" borderId="0" xfId="0" applyFont="1" applyAlignment="1">
      <alignment horizontal="right" wrapText="1"/>
    </xf>
    <xf numFmtId="0" fontId="7" fillId="0" borderId="3" xfId="0" applyFont="1" applyBorder="1" applyAlignment="1">
      <alignment horizontal="right" wrapText="1"/>
    </xf>
    <xf numFmtId="0" fontId="7" fillId="0" borderId="2" xfId="0" applyFont="1" applyBorder="1" applyAlignment="1">
      <alignment horizontal="right" wrapText="1"/>
    </xf>
    <xf numFmtId="0" fontId="6" fillId="0" borderId="2" xfId="0" applyFont="1" applyBorder="1" applyAlignment="1">
      <alignment horizontal="right" wrapText="1"/>
    </xf>
    <xf numFmtId="0" fontId="6" fillId="0" borderId="3" xfId="0" applyFont="1" applyBorder="1" applyAlignment="1">
      <alignment horizontal="right" wrapText="1"/>
    </xf>
    <xf numFmtId="0" fontId="6" fillId="0" borderId="2" xfId="0" applyFont="1" applyBorder="1" applyAlignment="1">
      <alignment horizontal="center" wrapText="1"/>
    </xf>
  </cellXfs>
  <cellStyles count="3">
    <cellStyle name="Normal" xfId="0" builtinId="0"/>
    <cellStyle name="Normal 3" xfId="2" xr:uid="{03133C18-0C4E-4477-B0AE-DC5CC260665B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3BFE4-B4EE-4733-92C4-D89158B5B965}">
  <dimension ref="A1:F18"/>
  <sheetViews>
    <sheetView showGridLines="0" tabSelected="1" workbookViewId="0">
      <selection activeCell="A20" sqref="A20"/>
    </sheetView>
  </sheetViews>
  <sheetFormatPr defaultRowHeight="14.5" x14ac:dyDescent="0.35"/>
  <cols>
    <col min="1" max="1" width="27.81640625" customWidth="1"/>
    <col min="2" max="6" width="9.6328125" customWidth="1"/>
  </cols>
  <sheetData>
    <row r="1" spans="1:6" s="20" customFormat="1" ht="16" customHeight="1" x14ac:dyDescent="0.35">
      <c r="A1" s="36" t="s">
        <v>0</v>
      </c>
      <c r="B1" s="36"/>
      <c r="C1" s="36"/>
      <c r="D1" s="36"/>
      <c r="E1" s="36"/>
      <c r="F1" s="36"/>
    </row>
    <row r="2" spans="1:6" s="20" customFormat="1" ht="15" customHeight="1" thickBot="1" x14ac:dyDescent="0.4">
      <c r="A2" s="37" t="s">
        <v>1</v>
      </c>
      <c r="B2" s="37"/>
      <c r="C2" s="37"/>
      <c r="D2" s="37"/>
      <c r="E2" s="37"/>
      <c r="F2" s="37"/>
    </row>
    <row r="3" spans="1:6" ht="30" customHeight="1" x14ac:dyDescent="0.35">
      <c r="A3" s="38"/>
      <c r="B3" s="40" t="s">
        <v>2</v>
      </c>
      <c r="C3" s="41" t="s">
        <v>3</v>
      </c>
      <c r="D3" s="41" t="s">
        <v>4</v>
      </c>
      <c r="E3" s="43" t="s">
        <v>5</v>
      </c>
      <c r="F3" s="43"/>
    </row>
    <row r="4" spans="1:6" ht="15" customHeight="1" x14ac:dyDescent="0.35">
      <c r="A4" s="39"/>
      <c r="B4" s="39"/>
      <c r="C4" s="42"/>
      <c r="D4" s="42"/>
      <c r="E4" s="1" t="s">
        <v>6</v>
      </c>
      <c r="F4" s="1" t="s">
        <v>7</v>
      </c>
    </row>
    <row r="5" spans="1:6" s="20" customFormat="1" ht="16" customHeight="1" x14ac:dyDescent="0.35">
      <c r="A5" s="21" t="s">
        <v>14</v>
      </c>
      <c r="B5" s="2">
        <v>1400</v>
      </c>
      <c r="C5" s="22">
        <v>1485</v>
      </c>
      <c r="D5" s="22">
        <v>1485</v>
      </c>
      <c r="E5" s="23">
        <f t="shared" ref="E5:E15" si="0">D5-C5</f>
        <v>0</v>
      </c>
      <c r="F5" s="24">
        <f t="shared" ref="F5:F15" si="1">IF(C5=0,"N/A  ",E5/C5)</f>
        <v>0</v>
      </c>
    </row>
    <row r="6" spans="1:6" s="20" customFormat="1" ht="16" customHeight="1" thickBot="1" x14ac:dyDescent="0.4">
      <c r="A6" s="25" t="s">
        <v>15</v>
      </c>
      <c r="B6" s="3">
        <v>24</v>
      </c>
      <c r="C6" s="26">
        <v>52</v>
      </c>
      <c r="D6" s="26">
        <v>52</v>
      </c>
      <c r="E6" s="27">
        <f t="shared" si="0"/>
        <v>0</v>
      </c>
      <c r="F6" s="28">
        <f t="shared" si="1"/>
        <v>0</v>
      </c>
    </row>
    <row r="7" spans="1:6" s="20" customFormat="1" ht="16" customHeight="1" thickTop="1" x14ac:dyDescent="0.35">
      <c r="A7" s="4" t="s">
        <v>16</v>
      </c>
      <c r="B7" s="5">
        <v>208.67530499999998</v>
      </c>
      <c r="C7" s="6">
        <v>231.846</v>
      </c>
      <c r="D7" s="6">
        <v>245.54900000000001</v>
      </c>
      <c r="E7" s="7">
        <f t="shared" si="0"/>
        <v>13.703000000000003</v>
      </c>
      <c r="F7" s="8">
        <f t="shared" si="1"/>
        <v>5.9103887925605801E-2</v>
      </c>
    </row>
    <row r="8" spans="1:6" s="20" customFormat="1" ht="16" customHeight="1" x14ac:dyDescent="0.35">
      <c r="A8" s="4" t="s">
        <v>8</v>
      </c>
      <c r="B8" s="29">
        <v>1.1389769999999999</v>
      </c>
      <c r="C8" s="29">
        <v>2.9590000000000001</v>
      </c>
      <c r="D8" s="29">
        <v>3.165</v>
      </c>
      <c r="E8" s="30">
        <f t="shared" si="0"/>
        <v>0.20599999999999996</v>
      </c>
      <c r="F8" s="8">
        <f t="shared" si="1"/>
        <v>6.9618114227779637E-2</v>
      </c>
    </row>
    <row r="9" spans="1:6" s="20" customFormat="1" ht="16" customHeight="1" x14ac:dyDescent="0.35">
      <c r="A9" s="4" t="s">
        <v>17</v>
      </c>
      <c r="B9" s="29">
        <v>1.9098040000000001</v>
      </c>
      <c r="C9" s="29">
        <v>2.8</v>
      </c>
      <c r="D9" s="29">
        <v>2.8</v>
      </c>
      <c r="E9" s="30">
        <f t="shared" si="0"/>
        <v>0</v>
      </c>
      <c r="F9" s="8">
        <f t="shared" si="1"/>
        <v>0</v>
      </c>
    </row>
    <row r="10" spans="1:6" s="20" customFormat="1" ht="16" customHeight="1" x14ac:dyDescent="0.35">
      <c r="A10" s="34" t="s">
        <v>9</v>
      </c>
      <c r="B10" s="29">
        <v>7.1311660000000003</v>
      </c>
      <c r="C10" s="29">
        <v>8.6499999999999986</v>
      </c>
      <c r="D10" s="29">
        <v>10.177999999999999</v>
      </c>
      <c r="E10" s="31">
        <f t="shared" si="0"/>
        <v>1.5280000000000005</v>
      </c>
      <c r="F10" s="32">
        <f t="shared" si="1"/>
        <v>0.17664739884393071</v>
      </c>
    </row>
    <row r="11" spans="1:6" s="14" customFormat="1" ht="16" customHeight="1" x14ac:dyDescent="0.35">
      <c r="A11" s="9" t="s">
        <v>10</v>
      </c>
      <c r="B11" s="19">
        <f>SUM(B7:B10)</f>
        <v>218.85525200000001</v>
      </c>
      <c r="C11" s="11">
        <f t="shared" ref="C11:D11" si="2">SUM(C7:C10)</f>
        <v>246.25500000000002</v>
      </c>
      <c r="D11" s="12">
        <f t="shared" si="2"/>
        <v>261.69200000000001</v>
      </c>
      <c r="E11" s="12">
        <f t="shared" si="0"/>
        <v>15.436999999999983</v>
      </c>
      <c r="F11" s="13">
        <f t="shared" si="1"/>
        <v>6.2687052039552424E-2</v>
      </c>
    </row>
    <row r="12" spans="1:6" s="20" customFormat="1" ht="16" customHeight="1" x14ac:dyDescent="0.35">
      <c r="A12" s="4" t="s">
        <v>11</v>
      </c>
      <c r="B12" s="33">
        <v>71.555646999999993</v>
      </c>
      <c r="C12" s="33">
        <v>82.206999999999994</v>
      </c>
      <c r="D12" s="33">
        <v>89.471000000000004</v>
      </c>
      <c r="E12" s="30">
        <f t="shared" si="0"/>
        <v>7.26400000000001</v>
      </c>
      <c r="F12" s="8">
        <f t="shared" si="1"/>
        <v>8.8362304913207027E-2</v>
      </c>
    </row>
    <row r="13" spans="1:6" s="20" customFormat="1" ht="16" customHeight="1" x14ac:dyDescent="0.35">
      <c r="A13" s="34" t="s">
        <v>18</v>
      </c>
      <c r="B13" s="33">
        <v>0.68039899999999998</v>
      </c>
      <c r="C13" s="33">
        <v>1.538</v>
      </c>
      <c r="D13" s="33">
        <v>1.6</v>
      </c>
      <c r="E13" s="31">
        <f t="shared" si="0"/>
        <v>6.2000000000000055E-2</v>
      </c>
      <c r="F13" s="32">
        <f t="shared" si="1"/>
        <v>4.0312093628088463E-2</v>
      </c>
    </row>
    <row r="14" spans="1:6" s="14" customFormat="1" ht="16" customHeight="1" thickBot="1" x14ac:dyDescent="0.4">
      <c r="A14" s="9" t="s">
        <v>12</v>
      </c>
      <c r="B14" s="10">
        <f>SUM(B12:B13)</f>
        <v>72.236045999999988</v>
      </c>
      <c r="C14" s="11">
        <f t="shared" ref="C14:D14" si="3">SUM(C12:C13)</f>
        <v>83.74499999999999</v>
      </c>
      <c r="D14" s="12">
        <f t="shared" si="3"/>
        <v>91.070999999999998</v>
      </c>
      <c r="E14" s="12">
        <f t="shared" si="0"/>
        <v>7.3260000000000076</v>
      </c>
      <c r="F14" s="13">
        <f t="shared" si="1"/>
        <v>8.747984954325641E-2</v>
      </c>
    </row>
    <row r="15" spans="1:6" s="14" customFormat="1" ht="16" customHeight="1" thickBot="1" x14ac:dyDescent="0.4">
      <c r="A15" s="15" t="s">
        <v>13</v>
      </c>
      <c r="B15" s="16">
        <f>SUM(B11,B14)</f>
        <v>291.09129799999999</v>
      </c>
      <c r="C15" s="16">
        <f>SUM(C11,C14)</f>
        <v>330</v>
      </c>
      <c r="D15" s="17">
        <f>SUM(D11,D14)</f>
        <v>352.76300000000003</v>
      </c>
      <c r="E15" s="16">
        <f t="shared" si="0"/>
        <v>22.763000000000034</v>
      </c>
      <c r="F15" s="18">
        <f t="shared" si="1"/>
        <v>6.8978787878787987E-2</v>
      </c>
    </row>
    <row r="16" spans="1:6" ht="55" customHeight="1" thickTop="1" x14ac:dyDescent="0.35">
      <c r="A16" s="35" t="s">
        <v>21</v>
      </c>
      <c r="B16" s="35"/>
      <c r="C16" s="35"/>
      <c r="D16" s="35"/>
      <c r="E16" s="35"/>
      <c r="F16" s="35"/>
    </row>
    <row r="17" spans="1:6" ht="16" customHeight="1" x14ac:dyDescent="0.35">
      <c r="A17" s="35" t="s">
        <v>19</v>
      </c>
      <c r="B17" s="35"/>
      <c r="C17" s="35"/>
      <c r="D17" s="35"/>
      <c r="E17" s="35"/>
      <c r="F17" s="35"/>
    </row>
    <row r="18" spans="1:6" ht="16" customHeight="1" x14ac:dyDescent="0.35">
      <c r="A18" s="35" t="s">
        <v>20</v>
      </c>
      <c r="B18" s="35"/>
      <c r="C18" s="35"/>
      <c r="D18" s="35"/>
      <c r="E18" s="35"/>
      <c r="F18" s="35"/>
    </row>
  </sheetData>
  <mergeCells count="10">
    <mergeCell ref="A16:F16"/>
    <mergeCell ref="A17:F17"/>
    <mergeCell ref="A18:F18"/>
    <mergeCell ref="A1:F1"/>
    <mergeCell ref="A2:F2"/>
    <mergeCell ref="A3:A4"/>
    <mergeCell ref="B3:B4"/>
    <mergeCell ref="C3:C4"/>
    <mergeCell ref="D3:D4"/>
    <mergeCell ref="E3:F3"/>
  </mergeCells>
  <printOptions horizontalCentered="1"/>
  <pageMargins left="0.7" right="0.7" top="0.75" bottom="0.75" header="0.3" footer="0.3"/>
  <pageSetup orientation="portrait" horizontalDpi="1200" verticalDpi="1200" r:id="rId1"/>
  <headerFooter>
    <oddHeader xml:space="preserve">&amp;C
</oddHeader>
    <oddFooter>&amp;L  </oddFooter>
  </headerFooter>
  <ignoredErrors>
    <ignoredError sqref="B11:D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NSF PC&amp;B</vt:lpstr>
      <vt:lpstr>'NSF PC&amp;B'!Print_Area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Sabus, Chantel L.</dc:creator>
  <cp:lastModifiedBy>Sabus, Chantel L.</cp:lastModifiedBy>
  <cp:lastPrinted>2023-03-17T15:24:44Z</cp:lastPrinted>
  <dcterms:created xsi:type="dcterms:W3CDTF">2023-03-17T15:14:17Z</dcterms:created>
  <dcterms:modified xsi:type="dcterms:W3CDTF">2023-03-20T14:46:10Z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28952f62-1f21-419a-884a-76737e516199</vt:lpwstr>
  </property>
  <property fmtid="{D5CDD505-2E9C-101B-9397-08002B2CF9AE}" pid="3" name="ContainsCUI">
    <vt:lpwstr>No</vt:lpwstr>
  </property>
</Properties>
</file>