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8_{D6B0BB9E-B7C9-4799-A302-27EC52FA7DC7}" xr6:coauthVersionLast="47" xr6:coauthVersionMax="47" xr10:uidLastSave="{00000000-0000-0000-0000-000000000000}"/>
  <bookViews>
    <workbookView xWindow="-25320" yWindow="240" windowWidth="25440" windowHeight="15390" xr2:uid="{7C6E7E86-BB3A-426F-B49F-9F20A859A5C1}"/>
  </bookViews>
  <sheets>
    <sheet name="IT by Category" sheetId="1" r:id="rId1"/>
  </sheets>
  <externalReferences>
    <externalReference r:id="rId2"/>
  </externalReferences>
  <definedNames>
    <definedName name="_xlnm.Print_Area" localSheetId="0">'IT by Category'!$A$1:$G$10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  <c r="D8" i="1"/>
  <c r="E8" i="1" s="1"/>
  <c r="C8" i="1"/>
  <c r="F8" i="1" s="1"/>
  <c r="B8" i="1"/>
  <c r="D7" i="1"/>
  <c r="C7" i="1"/>
  <c r="B7" i="1"/>
  <c r="D6" i="1"/>
  <c r="C6" i="1"/>
  <c r="B6" i="1"/>
  <c r="D5" i="1"/>
  <c r="D10" i="1" s="1"/>
  <c r="C5" i="1"/>
  <c r="B5" i="1"/>
  <c r="E9" i="1" l="1"/>
  <c r="F9" i="1" s="1"/>
  <c r="E7" i="1"/>
  <c r="F7" i="1" s="1"/>
  <c r="B10" i="1"/>
  <c r="E6" i="1"/>
  <c r="F6" i="1" s="1"/>
  <c r="E5" i="1"/>
  <c r="F5" i="1" s="1"/>
  <c r="C10" i="1"/>
  <c r="E10" i="1" l="1"/>
  <c r="F10" i="1" s="1"/>
</calcChain>
</file>

<file path=xl/sharedStrings.xml><?xml version="1.0" encoding="utf-8"?>
<sst xmlns="http://schemas.openxmlformats.org/spreadsheetml/2006/main" count="20" uniqueCount="18">
  <si>
    <t>Information Technology Portfolio by Category</t>
  </si>
  <si>
    <t>(Dollars in Millions)</t>
  </si>
  <si>
    <t>FY 2022 Actual</t>
  </si>
  <si>
    <t>FY 2023 Estimate</t>
  </si>
  <si>
    <t>FY 2024
Request</t>
  </si>
  <si>
    <t>Change over 
FY 2023 Estimate</t>
  </si>
  <si>
    <t>Funding Source</t>
  </si>
  <si>
    <t>Amount</t>
  </si>
  <si>
    <t>Percent</t>
  </si>
  <si>
    <t>Administrative Applications Services and Support</t>
  </si>
  <si>
    <t>AOAM</t>
  </si>
  <si>
    <t>Mission-Related Applications and Services</t>
  </si>
  <si>
    <t>PRT</t>
  </si>
  <si>
    <t>IT Operations and Infrastructure</t>
  </si>
  <si>
    <t>AOAM/PRT</t>
  </si>
  <si>
    <t>Security and Privacy Services</t>
  </si>
  <si>
    <t>IT Management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</si>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</sst>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[$$-409]* #,##0_);_([$$-409]* \(#,##0\);_([$$-409]* &quot;-&quot;_);_(@_)"/>
    <numFmt numFmtId="165" formatCode="&quot;$&quot;#,##0.00"/>
    <numFmt numFmtId="166" formatCode="0.0%;\-0.0%;&quot;-&quot;??"/>
    <numFmt numFmtId="167" formatCode="&quot;$&quot;#,##0.00;\-&quot;$&quot;#,##0.00;&quot;-&quot;??"/>
    <numFmt numFmtId="168" formatCode="#,##0.00;\-#,##0.00;&quot;-&quot;??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34">
    <xf numFmtId="0" fontId="0" fillId="0" borderId="0" xfId="0"/>
    <xf numFmtId="0" fontId="5" fillId="0" borderId="0" xfId="0" applyFont="1"/>
    <xf numFmtId="0" fontId="5" fillId="0" borderId="3" xfId="0" applyFont="1" applyBorder="1"/>
    <xf numFmtId="0" fontId="4" fillId="0" borderId="3" xfId="0" applyFont="1" applyBorder="1" applyAlignment="1">
      <alignment horizontal="right" vertical="center" wrapText="1"/>
    </xf>
    <xf numFmtId="0" fontId="4" fillId="0" borderId="4" xfId="2" applyNumberFormat="1" applyFont="1" applyBorder="1" applyAlignment="1">
      <alignment horizontal="left" vertical="top" wrapText="1"/>
    </xf>
    <xf numFmtId="165" fontId="4" fillId="0" borderId="4" xfId="0" applyNumberFormat="1" applyFont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166" fontId="4" fillId="0" borderId="4" xfId="1" applyNumberFormat="1" applyFont="1" applyBorder="1" applyAlignment="1">
      <alignment horizontal="right" vertical="top"/>
    </xf>
    <xf numFmtId="167" fontId="4" fillId="0" borderId="4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vertical="top"/>
    </xf>
    <xf numFmtId="4" fontId="4" fillId="0" borderId="0" xfId="0" applyNumberFormat="1" applyFont="1" applyAlignment="1">
      <alignment horizontal="right" vertical="top"/>
    </xf>
    <xf numFmtId="166" fontId="4" fillId="0" borderId="0" xfId="1" applyNumberFormat="1" applyFont="1" applyBorder="1" applyAlignment="1">
      <alignment horizontal="right" vertical="top"/>
    </xf>
    <xf numFmtId="167" fontId="4" fillId="0" borderId="0" xfId="0" applyNumberFormat="1" applyFont="1" applyAlignment="1">
      <alignment horizontal="center" vertical="top"/>
    </xf>
    <xf numFmtId="168" fontId="4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vertical="top"/>
    </xf>
    <xf numFmtId="4" fontId="4" fillId="0" borderId="3" xfId="0" applyNumberFormat="1" applyFont="1" applyBorder="1" applyAlignment="1">
      <alignment horizontal="right" vertical="top"/>
    </xf>
    <xf numFmtId="166" fontId="4" fillId="0" borderId="3" xfId="0" applyNumberFormat="1" applyFont="1" applyBorder="1" applyAlignment="1">
      <alignment horizontal="right" vertical="top"/>
    </xf>
    <xf numFmtId="168" fontId="4" fillId="0" borderId="3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center" vertical="center"/>
    </xf>
    <xf numFmtId="164" fontId="3" fillId="0" borderId="0" xfId="2" applyFont="1" applyAlignment="1">
      <alignment horizontal="center" vertical="top"/>
    </xf>
    <xf numFmtId="164" fontId="4" fillId="0" borderId="1" xfId="2" applyFont="1" applyBorder="1" applyAlignment="1">
      <alignment horizontal="center" vertical="top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</cellXfs>
  <cellStyles count="3">
    <cellStyle name="Normal" xfId="0" builtinId="0"/>
    <cellStyle name="Normal 2 2" xfId="2" xr:uid="{751409CE-42FA-4427-BA25-9833E71B29C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Model%20Organization\FY%202024\02_FY2024%20CJ\01_Org%20Ex%20Thematic_FY24%20CJ.xlsx" TargetMode="External"/><Relationship Id="rId1" Type="http://schemas.openxmlformats.org/officeDocument/2006/relationships/externalLinkPath" Target="/Model%20Organization/FY%202024/02_FY2024%20CJ/01_Org%20Ex%20Thematic_FY24%20C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2 Actual"/>
      <sheetName val="FY23 CP"/>
      <sheetName val="FY24 CJ"/>
      <sheetName val="Org Ex FY24CJ"/>
      <sheetName val="ORgEx by Maj Comp"/>
      <sheetName val="OrgExbyApprop"/>
      <sheetName val="NSF Wrkfrce"/>
      <sheetName val="OrgEx by Maj Comp Trend"/>
      <sheetName val="PC&amp;B"/>
      <sheetName val="Sumry AOAM"/>
      <sheetName val="Sumry RRA &amp; EDU"/>
      <sheetName val="AOAM by OBj Class"/>
      <sheetName val="Prsnl Comp Details-NOT in CJ"/>
      <sheetName val="AOAM Wrkforce"/>
      <sheetName val="Human Capital"/>
      <sheetName val="Mgt Hum Cap"/>
      <sheetName val="IPA Costs by Approp"/>
      <sheetName val="Information Technology"/>
      <sheetName val="Travel"/>
      <sheetName val="IT Table - in FY23 OMBJ only"/>
      <sheetName val="ITbyApprop"/>
      <sheetName val="IT Portfolio"/>
      <sheetName val="eGOV"/>
      <sheetName val="Cybersecurity"/>
      <sheetName val="Admin Support"/>
      <sheetName val="Op Expenses by Category"/>
      <sheetName val="Space Rental"/>
      <sheetName val="Bldg Admin Services"/>
      <sheetName val="Othr Prgm Reltd Admin"/>
      <sheetName val="Other Org Ex Activities"/>
    </sheetNames>
    <sheetDataSet>
      <sheetData sheetId="0">
        <row r="33">
          <cell r="N33">
            <v>8.2374650000000003</v>
          </cell>
        </row>
        <row r="41">
          <cell r="N41">
            <v>18.922653</v>
          </cell>
        </row>
        <row r="49">
          <cell r="N49">
            <v>4.51</v>
          </cell>
        </row>
        <row r="50">
          <cell r="N50">
            <v>0.47699999999999998</v>
          </cell>
        </row>
        <row r="180">
          <cell r="N180">
            <v>72.677113000000006</v>
          </cell>
        </row>
        <row r="204">
          <cell r="N204">
            <v>30.012207</v>
          </cell>
        </row>
        <row r="212">
          <cell r="N212">
            <v>6.3501340000000006</v>
          </cell>
        </row>
        <row r="213">
          <cell r="N213">
            <v>2.1549999999999998</v>
          </cell>
        </row>
      </sheetData>
      <sheetData sheetId="1">
        <row r="33">
          <cell r="N33">
            <v>11.61</v>
          </cell>
        </row>
        <row r="41">
          <cell r="N41">
            <v>20.53</v>
          </cell>
        </row>
        <row r="49">
          <cell r="N49">
            <v>5.81</v>
          </cell>
        </row>
        <row r="50">
          <cell r="N50">
            <v>0.57999999999999996</v>
          </cell>
        </row>
        <row r="180">
          <cell r="N180">
            <v>67.910000000000011</v>
          </cell>
        </row>
        <row r="204">
          <cell r="N204">
            <v>31.630000000000003</v>
          </cell>
        </row>
        <row r="212">
          <cell r="N212">
            <v>6.86</v>
          </cell>
        </row>
        <row r="213">
          <cell r="N213">
            <v>2.3199999999999998</v>
          </cell>
        </row>
      </sheetData>
      <sheetData sheetId="2">
        <row r="33">
          <cell r="N33">
            <v>9.98</v>
          </cell>
        </row>
        <row r="41">
          <cell r="N41">
            <v>23.19</v>
          </cell>
        </row>
        <row r="49">
          <cell r="N49">
            <v>5.63</v>
          </cell>
        </row>
        <row r="50">
          <cell r="N50">
            <v>0.62</v>
          </cell>
        </row>
        <row r="180">
          <cell r="N180">
            <v>83.42</v>
          </cell>
        </row>
        <row r="204">
          <cell r="N204">
            <v>34.659999999999997</v>
          </cell>
        </row>
        <row r="212">
          <cell r="N212">
            <v>6.97</v>
          </cell>
        </row>
        <row r="213">
          <cell r="N213">
            <v>2.3600000000000003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B7A4-23AC-472C-A80F-4D24C2FAD9D2}">
  <sheetPr>
    <pageSetUpPr fitToPage="1"/>
  </sheetPr>
  <dimension ref="A1:G10"/>
  <sheetViews>
    <sheetView showGridLines="0" tabSelected="1" workbookViewId="0">
      <selection activeCell="H1" sqref="H1"/>
    </sheetView>
  </sheetViews>
  <sheetFormatPr defaultRowHeight="14.5" x14ac:dyDescent="0.35"/>
  <cols>
    <col min="1" max="1" width="39.08984375" bestFit="1" customWidth="1"/>
    <col min="2" max="6" width="9.6328125" customWidth="1"/>
    <col min="7" max="7" width="10.6328125" customWidth="1"/>
  </cols>
  <sheetData>
    <row r="1" spans="1:7" x14ac:dyDescent="0.35">
      <c r="A1" s="25" t="s">
        <v>0</v>
      </c>
      <c r="B1" s="25"/>
      <c r="C1" s="25"/>
      <c r="D1" s="25"/>
      <c r="E1" s="25"/>
      <c r="F1" s="25"/>
      <c r="G1" s="25"/>
    </row>
    <row r="2" spans="1:7" ht="15" thickBot="1" x14ac:dyDescent="0.4">
      <c r="A2" s="26" t="s">
        <v>1</v>
      </c>
      <c r="B2" s="26"/>
      <c r="C2" s="26"/>
      <c r="D2" s="26"/>
      <c r="E2" s="26"/>
      <c r="F2" s="26"/>
      <c r="G2" s="26"/>
    </row>
    <row r="3" spans="1:7" ht="30" customHeight="1" x14ac:dyDescent="0.35">
      <c r="A3" s="1"/>
      <c r="B3" s="27" t="s">
        <v>2</v>
      </c>
      <c r="C3" s="29" t="s">
        <v>3</v>
      </c>
      <c r="D3" s="29" t="s">
        <v>4</v>
      </c>
      <c r="E3" s="31" t="s">
        <v>5</v>
      </c>
      <c r="F3" s="31"/>
      <c r="G3" s="32" t="s">
        <v>6</v>
      </c>
    </row>
    <row r="4" spans="1:7" x14ac:dyDescent="0.35">
      <c r="A4" s="2"/>
      <c r="B4" s="28"/>
      <c r="C4" s="30"/>
      <c r="D4" s="30"/>
      <c r="E4" s="3" t="s">
        <v>7</v>
      </c>
      <c r="F4" s="3" t="s">
        <v>8</v>
      </c>
      <c r="G4" s="33"/>
    </row>
    <row r="5" spans="1:7" ht="15" customHeight="1" x14ac:dyDescent="0.35">
      <c r="A5" s="4" t="s">
        <v>9</v>
      </c>
      <c r="B5" s="5">
        <f>'[1]FY22 Actual'!N33</f>
        <v>8.2374650000000003</v>
      </c>
      <c r="C5" s="6">
        <f>'[1]FY23 CP'!N33</f>
        <v>11.61</v>
      </c>
      <c r="D5" s="6">
        <f>'[1]FY24 CJ'!N33</f>
        <v>9.98</v>
      </c>
      <c r="E5" s="6">
        <f>D5-C5</f>
        <v>-1.629999999999999</v>
      </c>
      <c r="F5" s="7">
        <f>IF(C5=0,"N/A  ",E5/C5)</f>
        <v>-0.14039621016365195</v>
      </c>
      <c r="G5" s="8" t="s">
        <v>10</v>
      </c>
    </row>
    <row r="6" spans="1:7" ht="15" customHeight="1" x14ac:dyDescent="0.35">
      <c r="A6" s="9" t="s">
        <v>11</v>
      </c>
      <c r="B6" s="10">
        <f>'[1]FY22 Actual'!N180</f>
        <v>72.677113000000006</v>
      </c>
      <c r="C6" s="10">
        <f>'[1]FY23 CP'!N180</f>
        <v>67.910000000000011</v>
      </c>
      <c r="D6" s="10">
        <f>'[1]FY24 CJ'!N180</f>
        <v>83.42</v>
      </c>
      <c r="E6" s="11">
        <f t="shared" ref="E6:E10" si="0">D6-C6</f>
        <v>15.509999999999991</v>
      </c>
      <c r="F6" s="12">
        <f t="shared" ref="F6:F10" si="1">IF(C6=0,"N/A  ",E6/C6)</f>
        <v>0.22839051686055056</v>
      </c>
      <c r="G6" s="13" t="s">
        <v>12</v>
      </c>
    </row>
    <row r="7" spans="1:7" ht="15" customHeight="1" x14ac:dyDescent="0.35">
      <c r="A7" s="9" t="s">
        <v>13</v>
      </c>
      <c r="B7" s="10">
        <f>'[1]FY22 Actual'!N41+'[1]FY22 Actual'!N204</f>
        <v>48.93486</v>
      </c>
      <c r="C7" s="10">
        <f>'[1]FY23 CP'!N41+'[1]FY23 CP'!N204</f>
        <v>52.160000000000004</v>
      </c>
      <c r="D7" s="10">
        <f>'[1]FY24 CJ'!N41+'[1]FY24 CJ'!N204</f>
        <v>57.849999999999994</v>
      </c>
      <c r="E7" s="11">
        <f t="shared" si="0"/>
        <v>5.6899999999999906</v>
      </c>
      <c r="F7" s="12">
        <f t="shared" si="1"/>
        <v>0.10908742331288325</v>
      </c>
      <c r="G7" s="14" t="s">
        <v>14</v>
      </c>
    </row>
    <row r="8" spans="1:7" ht="15" customHeight="1" x14ac:dyDescent="0.35">
      <c r="A8" s="9" t="s">
        <v>15</v>
      </c>
      <c r="B8" s="10">
        <f>'[1]FY22 Actual'!N49+'[1]FY22 Actual'!N212</f>
        <v>10.860134</v>
      </c>
      <c r="C8" s="10">
        <f>'[1]FY23 CP'!N49+'[1]FY23 CP'!N212</f>
        <v>12.67</v>
      </c>
      <c r="D8" s="10">
        <f>'[1]FY24 CJ'!N49+'[1]FY24 CJ'!N212</f>
        <v>12.6</v>
      </c>
      <c r="E8" s="11">
        <f t="shared" si="0"/>
        <v>-7.0000000000000284E-2</v>
      </c>
      <c r="F8" s="12">
        <f t="shared" si="1"/>
        <v>-5.524861878453061E-3</v>
      </c>
      <c r="G8" s="14" t="s">
        <v>14</v>
      </c>
    </row>
    <row r="9" spans="1:7" ht="15" customHeight="1" x14ac:dyDescent="0.35">
      <c r="A9" s="15" t="s">
        <v>16</v>
      </c>
      <c r="B9" s="16">
        <f>'[1]FY22 Actual'!N50+'[1]FY22 Actual'!N213</f>
        <v>2.6319999999999997</v>
      </c>
      <c r="C9" s="16">
        <f>'[1]FY23 CP'!N50+'[1]FY23 CP'!N213</f>
        <v>2.9</v>
      </c>
      <c r="D9" s="16">
        <f>'[1]FY24 CJ'!N50+'[1]FY24 CJ'!N213</f>
        <v>2.9800000000000004</v>
      </c>
      <c r="E9" s="17">
        <f t="shared" si="0"/>
        <v>8.0000000000000515E-2</v>
      </c>
      <c r="F9" s="18">
        <f t="shared" si="1"/>
        <v>2.7586206896551904E-2</v>
      </c>
      <c r="G9" s="19" t="s">
        <v>14</v>
      </c>
    </row>
    <row r="10" spans="1:7" ht="15" thickBot="1" x14ac:dyDescent="0.4">
      <c r="A10" s="20" t="s">
        <v>17</v>
      </c>
      <c r="B10" s="21">
        <f>SUM(B5:B9)</f>
        <v>143.34157200000001</v>
      </c>
      <c r="C10" s="22">
        <f>SUM(C5:C9)</f>
        <v>147.25</v>
      </c>
      <c r="D10" s="22">
        <f>SUM(D5:D9)</f>
        <v>166.82999999999998</v>
      </c>
      <c r="E10" s="22">
        <f t="shared" si="0"/>
        <v>19.579999999999984</v>
      </c>
      <c r="F10" s="23">
        <f t="shared" si="1"/>
        <v>0.1329711375212223</v>
      </c>
      <c r="G10" s="24"/>
    </row>
  </sheetData>
  <mergeCells count="7">
    <mergeCell ref="A1:G1"/>
    <mergeCell ref="A2:G2"/>
    <mergeCell ref="B3:B4"/>
    <mergeCell ref="C3:C4"/>
    <mergeCell ref="D3:D4"/>
    <mergeCell ref="E3:F3"/>
    <mergeCell ref="G3:G4"/>
  </mergeCells>
  <printOptions horizontalCentered="1"/>
  <pageMargins left="0.7" right="0.7" top="0.75" bottom="0.75" header="0.3" footer="0.3"/>
  <pageSetup scale="92"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 by Category</vt:lpstr>
      <vt:lpstr>'IT by Category'!Print_Area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2023-03-16T14:37:37Z</cp:lastPrinted>
  <dcterms:created xsi:type="dcterms:W3CDTF">2023-03-16T14:35:40Z</dcterms:created>
  <dcterms:modified xsi:type="dcterms:W3CDTF">2023-03-16T14:55:55Z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7eece223-b198-46f9-a29f-9f512c19f6eb</vt:lpwstr>
  </property>
  <property fmtid="{D5CDD505-2E9C-101B-9397-08002B2CF9AE}" pid="3" name="ContainsCUI">
    <vt:lpwstr>No</vt:lpwstr>
  </property>
</Properties>
</file>