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210BFCE4-E28D-4C40-9541-7CF5EFA8A0F2}" xr6:coauthVersionLast="47" xr6:coauthVersionMax="47" xr10:uidLastSave="{00000000-0000-0000-0000-000000000000}"/>
  <bookViews>
    <workbookView xWindow="28680" yWindow="-120" windowWidth="29040" windowHeight="15840" tabRatio="875" xr2:uid="{2F0BD3C3-3DED-41D9-8C37-0B9F1CC0C743}"/>
  </bookViews>
  <sheets>
    <sheet name="MPS Major Facilities" sheetId="34" r:id="rId1"/>
  </sheets>
  <definedNames>
    <definedName name="_xlnm.Print_Area" localSheetId="0">'MPS Major Facilities'!$A$1:$H$27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4" l="1"/>
  <c r="D11" i="34"/>
  <c r="E17" i="34" l="1"/>
  <c r="E21" i="34" s="1"/>
  <c r="D14" i="34"/>
  <c r="D21" i="34" s="1"/>
  <c r="D17" i="34"/>
  <c r="F17" i="34"/>
  <c r="F14" i="34"/>
  <c r="F21" i="34" s="1"/>
  <c r="C17" i="34"/>
  <c r="C14" i="34"/>
  <c r="C11" i="34"/>
  <c r="C21" i="34" l="1"/>
  <c r="G20" i="34"/>
  <c r="H20" i="34" s="1"/>
  <c r="G19" i="34"/>
  <c r="H19" i="34" s="1"/>
  <c r="G18" i="34"/>
  <c r="H18" i="34" s="1"/>
  <c r="G17" i="34"/>
  <c r="H17" i="34" s="1"/>
  <c r="G16" i="34"/>
  <c r="H16" i="34" s="1"/>
  <c r="G15" i="34"/>
  <c r="H15" i="34" s="1"/>
  <c r="G14" i="34"/>
  <c r="H14" i="34" s="1"/>
  <c r="G13" i="34"/>
  <c r="H13" i="34" s="1"/>
  <c r="G12" i="34"/>
  <c r="H12" i="34" s="1"/>
  <c r="G11" i="34" l="1"/>
  <c r="H11" i="34" s="1"/>
  <c r="G10" i="34"/>
  <c r="H10" i="34" s="1"/>
  <c r="G9" i="34"/>
  <c r="H9" i="34" s="1"/>
  <c r="G8" i="34"/>
  <c r="H8" i="34" s="1"/>
  <c r="G7" i="34"/>
  <c r="H7" i="34" s="1"/>
  <c r="G6" i="34"/>
  <c r="H6" i="34" s="1"/>
  <c r="G5" i="34"/>
  <c r="H5" i="34" s="1"/>
  <c r="G21" i="34" l="1"/>
  <c r="H21" i="34" s="1"/>
</calcChain>
</file>

<file path=xl/sharedStrings.xml><?xml version="1.0" encoding="utf-8"?>
<sst xmlns="http://schemas.openxmlformats.org/spreadsheetml/2006/main" count="42" uniqueCount="36">
  <si>
    <t>(Dollars in Millions)</t>
  </si>
  <si>
    <t>Amount</t>
  </si>
  <si>
    <t>Percent</t>
  </si>
  <si>
    <t>Total</t>
  </si>
  <si>
    <t>FY 2024
Request</t>
  </si>
  <si>
    <t>FY 2022 
Actual</t>
  </si>
  <si>
    <r>
      <rPr>
        <vertAlign val="superscript"/>
        <sz val="8"/>
        <color theme="1"/>
        <rFont val="Open Sans"/>
        <family val="2"/>
      </rPr>
      <t>1</t>
    </r>
    <r>
      <rPr>
        <sz val="8"/>
        <color theme="1"/>
        <rFont val="Open Sans"/>
        <family val="2"/>
      </rPr>
      <t xml:space="preserve"> Captures both the FY 2023 Omnibus appropriation and the Disaster Relief Supplemental base.</t>
    </r>
  </si>
  <si>
    <r>
      <t xml:space="preserve">
FY 2023
Estimate
 Base Total</t>
    </r>
    <r>
      <rPr>
        <vertAlign val="superscript"/>
        <sz val="9"/>
        <color theme="1"/>
        <rFont val="Open Sans"/>
        <family val="2"/>
      </rPr>
      <t>1</t>
    </r>
  </si>
  <si>
    <r>
      <t>Change over
 FY 2023 Estimate
Base Total</t>
    </r>
    <r>
      <rPr>
        <vertAlign val="superscript"/>
        <sz val="9"/>
        <color theme="1"/>
        <rFont val="Open Sans"/>
        <family val="2"/>
      </rPr>
      <t>1</t>
    </r>
  </si>
  <si>
    <t>Division</t>
  </si>
  <si>
    <r>
      <rPr>
        <b/>
        <sz val="9"/>
        <rFont val="Open Sans"/>
        <family val="2"/>
      </rPr>
      <t>MPS F</t>
    </r>
    <r>
      <rPr>
        <b/>
        <sz val="9"/>
        <color theme="1"/>
        <rFont val="Open Sans"/>
        <family val="2"/>
      </rPr>
      <t>unding for Major Facilities</t>
    </r>
  </si>
  <si>
    <t>IceCube Neutrino Observatory</t>
  </si>
  <si>
    <t>Large Hadron Collider (LHC)</t>
  </si>
  <si>
    <t>Laser Interferometer Gravitational-Wave Observatory (LIGO)</t>
  </si>
  <si>
    <t>Atacama Large Millimeter Array (ALMA) O&amp;M</t>
  </si>
  <si>
    <t>Daniel K. Inouye Solar Telescope (DKIST) O&amp;M</t>
  </si>
  <si>
    <t>NSO O&amp;M</t>
  </si>
  <si>
    <t>Gemini Observatory O&amp;M</t>
  </si>
  <si>
    <t>Vera C. Rubin Observatory O&amp;M</t>
  </si>
  <si>
    <t>AST</t>
  </si>
  <si>
    <t>PHY</t>
  </si>
  <si>
    <t>DMR</t>
  </si>
  <si>
    <r>
      <t>Arecibo Observatory (AO)</t>
    </r>
    <r>
      <rPr>
        <vertAlign val="superscript"/>
        <sz val="9"/>
        <color theme="1"/>
        <rFont val="Open Sans"/>
        <family val="2"/>
      </rPr>
      <t>2</t>
    </r>
  </si>
  <si>
    <r>
      <rPr>
        <vertAlign val="superscript"/>
        <sz val="8"/>
        <color theme="1"/>
        <rFont val="Open Sans"/>
        <family val="2"/>
      </rPr>
      <t>2</t>
    </r>
    <r>
      <rPr>
        <sz val="8"/>
        <color theme="1"/>
        <rFont val="Open Sans"/>
        <family val="2"/>
      </rPr>
      <t xml:space="preserve"> In FY 2024, NSF will transition from a cooperative agreement for operations of Arecibo Observatory to a contract for maintenance of the site.</t>
    </r>
  </si>
  <si>
    <r>
      <t>National High Magnetic Field Laboratory (NHMFL)</t>
    </r>
    <r>
      <rPr>
        <vertAlign val="superscript"/>
        <sz val="9"/>
        <color theme="1"/>
        <rFont val="Open Sans"/>
        <family val="2"/>
      </rPr>
      <t>3</t>
    </r>
  </si>
  <si>
    <r>
      <t>Green Bank Observatory (GBO)</t>
    </r>
    <r>
      <rPr>
        <vertAlign val="superscript"/>
        <sz val="9"/>
        <color theme="1"/>
        <rFont val="Open Sans"/>
        <family val="2"/>
      </rPr>
      <t>3</t>
    </r>
  </si>
  <si>
    <r>
      <t>National Solar Observatory (NSO)</t>
    </r>
    <r>
      <rPr>
        <vertAlign val="superscript"/>
        <sz val="9"/>
        <color theme="1"/>
        <rFont val="Open Sans"/>
        <family val="2"/>
      </rPr>
      <t>3</t>
    </r>
  </si>
  <si>
    <r>
      <t>NSF's National Optial-Infrared Astronomy Research Laboratory (NOIRLab)</t>
    </r>
    <r>
      <rPr>
        <vertAlign val="superscript"/>
        <sz val="9"/>
        <color theme="1"/>
        <rFont val="Open Sans"/>
        <family val="2"/>
      </rPr>
      <t>3</t>
    </r>
  </si>
  <si>
    <r>
      <t>National Radio Astronomy Observatory (NRAO)</t>
    </r>
    <r>
      <rPr>
        <vertAlign val="superscript"/>
        <sz val="9"/>
        <color theme="1"/>
        <rFont val="Open Sans"/>
        <family val="2"/>
      </rPr>
      <t>3,4</t>
    </r>
  </si>
  <si>
    <r>
      <t>NRAO O&amp;M</t>
    </r>
    <r>
      <rPr>
        <vertAlign val="superscript"/>
        <sz val="8"/>
        <color theme="1"/>
        <rFont val="Open Sans"/>
        <family val="2"/>
      </rPr>
      <t>5</t>
    </r>
  </si>
  <si>
    <r>
      <t>NOIRLab O&amp;M (Mid-Scale Observatories &amp; Community Science and Data Center)</t>
    </r>
    <r>
      <rPr>
        <vertAlign val="superscript"/>
        <sz val="8"/>
        <color theme="1"/>
        <rFont val="Open Sans"/>
        <family val="2"/>
      </rPr>
      <t>6</t>
    </r>
  </si>
  <si>
    <r>
      <rPr>
        <vertAlign val="superscript"/>
        <sz val="8"/>
        <color theme="1"/>
        <rFont val="Open Sans"/>
        <family val="2"/>
      </rPr>
      <t>6</t>
    </r>
    <r>
      <rPr>
        <sz val="8"/>
        <color theme="1"/>
        <rFont val="Open Sans"/>
        <family val="2"/>
      </rPr>
      <t xml:space="preserve"> Includes support for the Windows on the Universe Center for Astronomy Outreach, ongoing activities at the WIYN telescope, and potential future participation in the U.S. Extremely Large Telescope program.</t>
    </r>
  </si>
  <si>
    <r>
      <rPr>
        <vertAlign val="superscript"/>
        <sz val="8"/>
        <color theme="1"/>
        <rFont val="Open Sans"/>
        <family val="2"/>
      </rPr>
      <t>4</t>
    </r>
    <r>
      <rPr>
        <sz val="8"/>
        <color theme="1"/>
        <rFont val="Open Sans"/>
        <family val="2"/>
      </rPr>
      <t xml:space="preserve"> Incuded withiin NRAO's total funding is NSF's contribution to VLBA at $3.43 million per year.</t>
    </r>
  </si>
  <si>
    <r>
      <rPr>
        <vertAlign val="superscript"/>
        <sz val="8"/>
        <color theme="1"/>
        <rFont val="Open Sans"/>
        <family val="2"/>
      </rPr>
      <t>5</t>
    </r>
    <r>
      <rPr>
        <sz val="8"/>
        <color theme="1"/>
        <rFont val="Open Sans"/>
        <family val="2"/>
      </rPr>
      <t xml:space="preserve"> Includes funding for the ngVLA program office. </t>
    </r>
  </si>
  <si>
    <r>
      <rPr>
        <vertAlign val="superscript"/>
        <sz val="8"/>
        <color theme="1"/>
        <rFont val="Open Sans"/>
        <family val="2"/>
      </rPr>
      <t>3</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</si>
  <si>
    <t xml:space="preserve">
Disaster Relief Supplemental RI Damage Mitigation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</si>
</sst>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5" formatCode="0.0%;\-0.0%;&quot;-&quot;??"/>
    <numFmt numFmtId="166" formatCode="#,##0.00;\-#,##0.00;&quot;-&quot;??"/>
  </numFmts>
  <fonts count="10" x14ac:knownFonts="1">
    <font>
      <sz val="10"/>
      <color theme="1"/>
      <name val="Arial"/>
      <family val="2"/>
    </font>
    <font>
      <sz val="11"/>
      <color theme="1"/>
      <name val="Calibri"/>
      <family val="2"/>
      <scheme val="minor"/>
    </font>
    <font>
      <sz val="9"/>
      <color theme="1"/>
      <name val="Open Sans"/>
      <family val="2"/>
    </font>
    <font>
      <vertAlign val="superscript"/>
      <sz val="9"/>
      <color theme="1"/>
      <name val="Open Sans"/>
      <family val="2"/>
    </font>
    <font>
      <b/>
      <sz val="9"/>
      <color theme="1"/>
      <name val="Open Sans"/>
      <family val="2"/>
    </font>
    <font>
      <sz val="8"/>
      <color theme="1"/>
      <name val="Open Sans"/>
      <family val="2"/>
    </font>
    <font>
      <vertAlign val="superscript"/>
      <sz val="8"/>
      <color theme="1"/>
      <name val="Open Sans"/>
      <family val="2"/>
    </font>
    <font>
      <b/>
      <sz val="9"/>
      <name val="Open Sans"/>
      <family val="2"/>
    </font>
    <font>
      <sz val="8"/>
      <color theme="1"/>
      <name val="Arial"/>
      <family val="2"/>
    </font>
    <font>
      <sz val="9"/>
      <color theme="1" tint="4.9989318521683403E-2"/>
      <name val="Open Sans"/>
      <family val="2"/>
    </font>
  </fonts>
  <fills count="2">
    <fill>
      <patternFill patternType="none"/>
    </fill>
    <fill>
      <patternFill patternType="gray125"/>
    </fill>
  </fills>
  <borders count="10">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6">
    <xf numFmtId="0" fontId="0" fillId="0" borderId="0" xfId="0"/>
    <xf numFmtId="0" fontId="2" fillId="0" borderId="2" xfId="0" applyFont="1" applyBorder="1" applyProtection="1">
      <protection locked="0"/>
    </xf>
    <xf numFmtId="0" fontId="2" fillId="0" borderId="3" xfId="0" applyFont="1" applyBorder="1" applyProtection="1">
      <protection locked="0"/>
    </xf>
    <xf numFmtId="0" fontId="2" fillId="0" borderId="0" xfId="0" applyFont="1" applyAlignment="1" applyProtection="1">
      <alignment vertical="top"/>
      <protection locked="0"/>
    </xf>
    <xf numFmtId="164" fontId="2" fillId="0" borderId="0" xfId="0" applyNumberFormat="1" applyFont="1" applyAlignment="1" applyProtection="1">
      <alignment horizontal="right" vertical="top"/>
      <protection locked="0"/>
    </xf>
    <xf numFmtId="164" fontId="2" fillId="0" borderId="0" xfId="0" applyNumberFormat="1" applyFont="1" applyAlignment="1">
      <alignment horizontal="right" vertical="top"/>
    </xf>
    <xf numFmtId="165" fontId="2" fillId="0" borderId="0" xfId="0" applyNumberFormat="1" applyFont="1" applyAlignment="1">
      <alignment horizontal="right" vertical="top"/>
    </xf>
    <xf numFmtId="166" fontId="2" fillId="0" borderId="0" xfId="0" applyNumberFormat="1" applyFont="1" applyAlignment="1" applyProtection="1">
      <alignment horizontal="right" vertical="top"/>
      <protection locked="0"/>
    </xf>
    <xf numFmtId="166" fontId="2" fillId="0" borderId="0" xfId="0" applyNumberFormat="1" applyFont="1" applyAlignment="1">
      <alignment horizontal="right" vertical="top"/>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0" xfId="0" applyFont="1" applyAlignment="1" applyProtection="1">
      <alignment horizontal="left" vertical="top"/>
      <protection locked="0"/>
    </xf>
    <xf numFmtId="0" fontId="4" fillId="0" borderId="4"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164" fontId="4" fillId="0" borderId="4" xfId="0" applyNumberFormat="1" applyFont="1" applyBorder="1" applyAlignment="1" applyProtection="1">
      <alignment horizontal="right" vertical="center"/>
      <protection locked="0"/>
    </xf>
    <xf numFmtId="164" fontId="4" fillId="0" borderId="4" xfId="0" applyNumberFormat="1" applyFont="1" applyBorder="1" applyAlignment="1">
      <alignment horizontal="right" vertical="center"/>
    </xf>
    <xf numFmtId="165" fontId="4" fillId="0" borderId="4" xfId="0" applyNumberFormat="1" applyFont="1" applyBorder="1" applyAlignment="1">
      <alignment horizontal="right" vertical="center"/>
    </xf>
    <xf numFmtId="0" fontId="0" fillId="0" borderId="0" xfId="0" applyAlignment="1">
      <alignment vertical="center"/>
    </xf>
    <xf numFmtId="0" fontId="5" fillId="0" borderId="0" xfId="0" applyFont="1" applyAlignment="1" applyProtection="1">
      <alignment horizontal="left" vertical="top" indent="1"/>
      <protection locked="0"/>
    </xf>
    <xf numFmtId="0" fontId="5" fillId="0" borderId="8" xfId="0" applyFont="1" applyBorder="1" applyAlignment="1" applyProtection="1">
      <alignment horizontal="center" vertical="top"/>
      <protection locked="0"/>
    </xf>
    <xf numFmtId="166" fontId="5" fillId="0" borderId="0" xfId="0" applyNumberFormat="1" applyFont="1" applyAlignment="1" applyProtection="1">
      <alignment horizontal="right" vertical="top"/>
      <protection locked="0"/>
    </xf>
    <xf numFmtId="166" fontId="5" fillId="0" borderId="0" xfId="0" applyNumberFormat="1" applyFont="1" applyAlignment="1">
      <alignment horizontal="right" vertical="top"/>
    </xf>
    <xf numFmtId="165" fontId="5" fillId="0" borderId="0" xfId="0" applyNumberFormat="1" applyFont="1" applyAlignment="1">
      <alignment horizontal="right" vertical="top"/>
    </xf>
    <xf numFmtId="0" fontId="8" fillId="0" borderId="0" xfId="0" applyFont="1"/>
    <xf numFmtId="0" fontId="0" fillId="0" borderId="0" xfId="0" applyAlignment="1">
      <alignment vertical="top"/>
    </xf>
    <xf numFmtId="0" fontId="9" fillId="0" borderId="3" xfId="1" applyFont="1" applyBorder="1" applyAlignment="1" applyProtection="1">
      <alignment horizontal="right" wrapText="1" readingOrder="1"/>
      <protection locked="0"/>
    </xf>
    <xf numFmtId="0" fontId="9" fillId="0" borderId="2" xfId="1" applyFont="1" applyBorder="1" applyAlignment="1" applyProtection="1">
      <alignment horizontal="center" wrapText="1" readingOrder="1"/>
      <protection locked="0"/>
    </xf>
    <xf numFmtId="0" fontId="2" fillId="0" borderId="1" xfId="0" applyFont="1" applyBorder="1" applyAlignment="1" applyProtection="1">
      <alignment horizontal="center" vertical="top"/>
      <protection locked="0"/>
    </xf>
    <xf numFmtId="0" fontId="5" fillId="0" borderId="0" xfId="0" applyFont="1" applyAlignment="1">
      <alignment horizontal="left" vertical="top" wrapText="1"/>
    </xf>
    <xf numFmtId="0" fontId="5" fillId="0" borderId="0" xfId="0" applyFont="1" applyAlignment="1">
      <alignment horizontal="left" vertical="top"/>
    </xf>
    <xf numFmtId="0" fontId="5" fillId="0" borderId="2" xfId="0" applyFont="1" applyBorder="1" applyAlignment="1" applyProtection="1">
      <alignment horizontal="left" vertical="top"/>
      <protection locked="0"/>
    </xf>
    <xf numFmtId="0" fontId="4" fillId="0" borderId="0" xfId="0" applyFont="1" applyAlignment="1" applyProtection="1">
      <alignment horizontal="center" vertical="top"/>
      <protection locked="0"/>
    </xf>
    <xf numFmtId="0" fontId="9" fillId="0" borderId="2" xfId="1" applyFont="1" applyBorder="1" applyAlignment="1" applyProtection="1">
      <alignment horizontal="right" wrapText="1" readingOrder="1"/>
      <protection locked="0"/>
    </xf>
    <xf numFmtId="0" fontId="9" fillId="0" borderId="3" xfId="1" applyFont="1" applyBorder="1" applyAlignment="1" applyProtection="1">
      <alignment horizontal="right" wrapText="1" readingOrder="1"/>
      <protection locked="0"/>
    </xf>
  </cellXfs>
  <cellStyles count="3">
    <cellStyle name="Normal" xfId="0" builtinId="0"/>
    <cellStyle name="Normal 2" xfId="1" xr:uid="{065E737D-DB1B-49C5-8ACD-0DA4DC9165BE}"/>
    <cellStyle name="Percent 2" xfId="2" xr:uid="{3093FAEE-DAED-44B4-8B03-19D819C76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EF43-8226-498E-8B77-4CD7E25BCA61}">
  <sheetPr>
    <pageSetUpPr fitToPage="1"/>
  </sheetPr>
  <dimension ref="A1:H27"/>
  <sheetViews>
    <sheetView showGridLines="0" tabSelected="1" zoomScaleNormal="100" workbookViewId="0">
      <selection sqref="A1:H1"/>
    </sheetView>
  </sheetViews>
  <sheetFormatPr defaultRowHeight="12.5" x14ac:dyDescent="0.25"/>
  <cols>
    <col min="1" max="1" width="61.453125" customWidth="1"/>
    <col min="2" max="2" width="6.90625" bestFit="1" customWidth="1"/>
    <col min="3" max="4" width="7.6328125" customWidth="1"/>
    <col min="5" max="5" width="12.453125" customWidth="1"/>
    <col min="6" max="8" width="7.6328125" customWidth="1"/>
  </cols>
  <sheetData>
    <row r="1" spans="1:8" ht="16" customHeight="1" x14ac:dyDescent="0.25">
      <c r="A1" s="33" t="s">
        <v>10</v>
      </c>
      <c r="B1" s="33"/>
      <c r="C1" s="33"/>
      <c r="D1" s="33"/>
      <c r="E1" s="33"/>
      <c r="F1" s="33"/>
      <c r="G1" s="33"/>
      <c r="H1" s="33"/>
    </row>
    <row r="2" spans="1:8" ht="15" customHeight="1" thickBot="1" x14ac:dyDescent="0.3">
      <c r="A2" s="29" t="s">
        <v>0</v>
      </c>
      <c r="B2" s="29"/>
      <c r="C2" s="29"/>
      <c r="D2" s="29"/>
      <c r="E2" s="29"/>
      <c r="F2" s="29"/>
      <c r="G2" s="29"/>
      <c r="H2" s="29"/>
    </row>
    <row r="3" spans="1:8" ht="45" customHeight="1" x14ac:dyDescent="0.35">
      <c r="A3" s="1"/>
      <c r="B3" s="9"/>
      <c r="C3" s="34" t="s">
        <v>5</v>
      </c>
      <c r="D3" s="34" t="s">
        <v>7</v>
      </c>
      <c r="E3" s="34" t="s">
        <v>35</v>
      </c>
      <c r="F3" s="34" t="s">
        <v>4</v>
      </c>
      <c r="G3" s="28" t="s">
        <v>8</v>
      </c>
      <c r="H3" s="28"/>
    </row>
    <row r="4" spans="1:8" ht="15" customHeight="1" x14ac:dyDescent="0.35">
      <c r="A4" s="2"/>
      <c r="B4" s="10" t="s">
        <v>9</v>
      </c>
      <c r="C4" s="35"/>
      <c r="D4" s="35"/>
      <c r="E4" s="35"/>
      <c r="F4" s="35"/>
      <c r="G4" s="27" t="s">
        <v>1</v>
      </c>
      <c r="H4" s="27" t="s">
        <v>2</v>
      </c>
    </row>
    <row r="5" spans="1:8" ht="15" customHeight="1" x14ac:dyDescent="0.25">
      <c r="A5" s="3" t="s">
        <v>22</v>
      </c>
      <c r="B5" s="11" t="s">
        <v>19</v>
      </c>
      <c r="C5" s="4">
        <v>2.418069</v>
      </c>
      <c r="D5" s="4">
        <v>3</v>
      </c>
      <c r="E5" s="4">
        <v>0</v>
      </c>
      <c r="F5" s="4">
        <v>3</v>
      </c>
      <c r="G5" s="5">
        <f>F5-D5</f>
        <v>0</v>
      </c>
      <c r="H5" s="6">
        <f t="shared" ref="H5:H21" si="0">IF(D5=0,"N/A",G5/D5)</f>
        <v>0</v>
      </c>
    </row>
    <row r="6" spans="1:8" ht="15" customHeight="1" x14ac:dyDescent="0.25">
      <c r="A6" s="3" t="s">
        <v>25</v>
      </c>
      <c r="B6" s="12" t="s">
        <v>19</v>
      </c>
      <c r="C6" s="7">
        <v>15.53</v>
      </c>
      <c r="D6" s="7">
        <v>10.829999999999998</v>
      </c>
      <c r="E6" s="7">
        <v>0</v>
      </c>
      <c r="F6" s="7">
        <v>9.5500000000000007</v>
      </c>
      <c r="G6" s="8">
        <f t="shared" ref="G6:G21" si="1">F6-D6</f>
        <v>-1.2799999999999976</v>
      </c>
      <c r="H6" s="6">
        <f t="shared" si="0"/>
        <v>-0.11819021237303766</v>
      </c>
    </row>
    <row r="7" spans="1:8" ht="15" customHeight="1" x14ac:dyDescent="0.25">
      <c r="A7" s="3" t="s">
        <v>11</v>
      </c>
      <c r="B7" s="12" t="s">
        <v>20</v>
      </c>
      <c r="C7" s="7">
        <v>3.6011099999999998</v>
      </c>
      <c r="D7" s="7">
        <v>3.83</v>
      </c>
      <c r="E7" s="7">
        <v>0</v>
      </c>
      <c r="F7" s="7">
        <v>4.0199999999999996</v>
      </c>
      <c r="G7" s="8">
        <f t="shared" si="1"/>
        <v>0.1899999999999995</v>
      </c>
      <c r="H7" s="6">
        <f t="shared" si="0"/>
        <v>4.9608355091383678E-2</v>
      </c>
    </row>
    <row r="8" spans="1:8" ht="15" customHeight="1" x14ac:dyDescent="0.25">
      <c r="A8" s="3" t="s">
        <v>12</v>
      </c>
      <c r="B8" s="12" t="s">
        <v>20</v>
      </c>
      <c r="C8" s="7">
        <v>21.514659000000002</v>
      </c>
      <c r="D8" s="7">
        <v>20.5</v>
      </c>
      <c r="E8" s="7">
        <v>0</v>
      </c>
      <c r="F8" s="7">
        <v>20.5</v>
      </c>
      <c r="G8" s="8">
        <f t="shared" si="1"/>
        <v>0</v>
      </c>
      <c r="H8" s="6">
        <f t="shared" si="0"/>
        <v>0</v>
      </c>
    </row>
    <row r="9" spans="1:8" ht="15" customHeight="1" x14ac:dyDescent="0.25">
      <c r="A9" s="3" t="s">
        <v>13</v>
      </c>
      <c r="B9" s="12" t="s">
        <v>20</v>
      </c>
      <c r="C9" s="7">
        <v>45</v>
      </c>
      <c r="D9" s="7">
        <v>45</v>
      </c>
      <c r="E9" s="7">
        <v>0</v>
      </c>
      <c r="F9" s="7">
        <v>50</v>
      </c>
      <c r="G9" s="8">
        <f t="shared" si="1"/>
        <v>5</v>
      </c>
      <c r="H9" s="6">
        <f t="shared" si="0"/>
        <v>0.1111111111111111</v>
      </c>
    </row>
    <row r="10" spans="1:8" ht="15" customHeight="1" x14ac:dyDescent="0.25">
      <c r="A10" s="13" t="s">
        <v>24</v>
      </c>
      <c r="B10" s="12" t="s">
        <v>21</v>
      </c>
      <c r="C10" s="7">
        <v>38.909999999999997</v>
      </c>
      <c r="D10" s="7">
        <v>39.909999999999997</v>
      </c>
      <c r="E10" s="7">
        <v>0</v>
      </c>
      <c r="F10" s="7">
        <v>38.57</v>
      </c>
      <c r="G10" s="8">
        <f t="shared" si="1"/>
        <v>-1.3399999999999963</v>
      </c>
      <c r="H10" s="6">
        <f t="shared" si="0"/>
        <v>-3.3575544976196352E-2</v>
      </c>
    </row>
    <row r="11" spans="1:8" ht="15" customHeight="1" x14ac:dyDescent="0.25">
      <c r="A11" s="13" t="s">
        <v>28</v>
      </c>
      <c r="B11" s="12" t="s">
        <v>19</v>
      </c>
      <c r="C11" s="7">
        <f>SUM(C12:C13)</f>
        <v>102.71238700000001</v>
      </c>
      <c r="D11" s="7">
        <f>SUM(D12:D13)</f>
        <v>93.66</v>
      </c>
      <c r="E11" s="7">
        <v>0</v>
      </c>
      <c r="F11" s="7">
        <f>SUM(F12:F13)</f>
        <v>98.35</v>
      </c>
      <c r="G11" s="8">
        <f t="shared" si="1"/>
        <v>4.6899999999999977</v>
      </c>
      <c r="H11" s="6">
        <f t="shared" si="0"/>
        <v>5.0074738415545571E-2</v>
      </c>
    </row>
    <row r="12" spans="1:8" s="25" customFormat="1" ht="15" customHeight="1" x14ac:dyDescent="0.2">
      <c r="A12" s="20" t="s">
        <v>29</v>
      </c>
      <c r="B12" s="21"/>
      <c r="C12" s="22">
        <v>52.085386999999997</v>
      </c>
      <c r="D12" s="22">
        <v>43.03</v>
      </c>
      <c r="E12" s="22">
        <v>0</v>
      </c>
      <c r="F12" s="22">
        <v>43.59</v>
      </c>
      <c r="G12" s="23">
        <f t="shared" ref="G12:G20" si="2">F12-D12</f>
        <v>0.56000000000000227</v>
      </c>
      <c r="H12" s="24">
        <f t="shared" ref="H12:H20" si="3">IF(D12=0,"N/A",G12/D12)</f>
        <v>1.3014176156170166E-2</v>
      </c>
    </row>
    <row r="13" spans="1:8" s="25" customFormat="1" ht="15" customHeight="1" x14ac:dyDescent="0.2">
      <c r="A13" s="20" t="s">
        <v>14</v>
      </c>
      <c r="B13" s="21"/>
      <c r="C13" s="22">
        <v>50.627000000000002</v>
      </c>
      <c r="D13" s="22">
        <v>50.63</v>
      </c>
      <c r="E13" s="22">
        <v>0</v>
      </c>
      <c r="F13" s="22">
        <v>54.76</v>
      </c>
      <c r="G13" s="23">
        <f t="shared" si="2"/>
        <v>4.1299999999999955</v>
      </c>
      <c r="H13" s="24">
        <f t="shared" si="3"/>
        <v>8.1572190400947958E-2</v>
      </c>
    </row>
    <row r="14" spans="1:8" ht="15" customHeight="1" x14ac:dyDescent="0.25">
      <c r="A14" s="13" t="s">
        <v>26</v>
      </c>
      <c r="B14" s="12" t="s">
        <v>19</v>
      </c>
      <c r="C14" s="7">
        <f>SUM(C15:C16)</f>
        <v>26.544989999999999</v>
      </c>
      <c r="D14" s="7">
        <f t="shared" ref="D14:F14" si="4">SUM(D15:D16)</f>
        <v>26.56</v>
      </c>
      <c r="E14" s="7">
        <v>0</v>
      </c>
      <c r="F14" s="7">
        <f t="shared" si="4"/>
        <v>27.67</v>
      </c>
      <c r="G14" s="8">
        <f t="shared" si="2"/>
        <v>1.110000000000003</v>
      </c>
      <c r="H14" s="6">
        <f t="shared" si="3"/>
        <v>4.1792168674698912E-2</v>
      </c>
    </row>
    <row r="15" spans="1:8" s="25" customFormat="1" ht="15" customHeight="1" x14ac:dyDescent="0.2">
      <c r="A15" s="20" t="s">
        <v>16</v>
      </c>
      <c r="B15" s="21"/>
      <c r="C15" s="22">
        <v>6.9649900000000002</v>
      </c>
      <c r="D15" s="22">
        <v>5.88</v>
      </c>
      <c r="E15" s="22">
        <v>0</v>
      </c>
      <c r="F15" s="22">
        <v>6.24</v>
      </c>
      <c r="G15" s="23">
        <f t="shared" si="2"/>
        <v>0.36000000000000032</v>
      </c>
      <c r="H15" s="24">
        <f t="shared" si="3"/>
        <v>6.1224489795918421E-2</v>
      </c>
    </row>
    <row r="16" spans="1:8" s="25" customFormat="1" ht="15" customHeight="1" x14ac:dyDescent="0.2">
      <c r="A16" s="20" t="s">
        <v>15</v>
      </c>
      <c r="B16" s="21"/>
      <c r="C16" s="22">
        <v>19.579999999999998</v>
      </c>
      <c r="D16" s="22">
        <v>20.68</v>
      </c>
      <c r="E16" s="22">
        <v>0</v>
      </c>
      <c r="F16" s="22">
        <v>21.43</v>
      </c>
      <c r="G16" s="23">
        <f t="shared" si="2"/>
        <v>0.75</v>
      </c>
      <c r="H16" s="24">
        <f t="shared" si="3"/>
        <v>3.6266924564796903E-2</v>
      </c>
    </row>
    <row r="17" spans="1:8" ht="15" customHeight="1" x14ac:dyDescent="0.25">
      <c r="A17" s="13" t="s">
        <v>27</v>
      </c>
      <c r="B17" s="12" t="s">
        <v>19</v>
      </c>
      <c r="C17" s="7">
        <f>SUM(C18:C20)</f>
        <v>56.387582000000009</v>
      </c>
      <c r="D17" s="7">
        <f t="shared" ref="D17:F17" si="5">SUM(D18:D20)</f>
        <v>73.569999999999993</v>
      </c>
      <c r="E17" s="7">
        <f t="shared" si="5"/>
        <v>2.5</v>
      </c>
      <c r="F17" s="7">
        <f t="shared" si="5"/>
        <v>82.21</v>
      </c>
      <c r="G17" s="8">
        <f t="shared" si="2"/>
        <v>8.64</v>
      </c>
      <c r="H17" s="6">
        <f t="shared" si="3"/>
        <v>0.11743917357618597</v>
      </c>
    </row>
    <row r="18" spans="1:8" s="25" customFormat="1" ht="15" customHeight="1" x14ac:dyDescent="0.2">
      <c r="A18" s="20" t="s">
        <v>30</v>
      </c>
      <c r="B18" s="21"/>
      <c r="C18" s="22">
        <v>25.804366000000002</v>
      </c>
      <c r="D18" s="22">
        <v>28.49</v>
      </c>
      <c r="E18" s="22">
        <v>2</v>
      </c>
      <c r="F18" s="22">
        <v>23.68</v>
      </c>
      <c r="G18" s="23">
        <f t="shared" si="2"/>
        <v>-4.8099999999999987</v>
      </c>
      <c r="H18" s="24">
        <f t="shared" si="3"/>
        <v>-0.1688311688311688</v>
      </c>
    </row>
    <row r="19" spans="1:8" s="25" customFormat="1" ht="15" customHeight="1" x14ac:dyDescent="0.2">
      <c r="A19" s="20" t="s">
        <v>17</v>
      </c>
      <c r="B19" s="21"/>
      <c r="C19" s="22">
        <v>25.383216000000001</v>
      </c>
      <c r="D19" s="22">
        <v>22.98</v>
      </c>
      <c r="E19" s="22">
        <v>0.5</v>
      </c>
      <c r="F19" s="22">
        <v>24.73</v>
      </c>
      <c r="G19" s="23">
        <f t="shared" si="2"/>
        <v>1.75</v>
      </c>
      <c r="H19" s="24">
        <f t="shared" si="3"/>
        <v>7.6153176675369888E-2</v>
      </c>
    </row>
    <row r="20" spans="1:8" s="25" customFormat="1" ht="15" customHeight="1" x14ac:dyDescent="0.2">
      <c r="A20" s="20" t="s">
        <v>18</v>
      </c>
      <c r="B20" s="21"/>
      <c r="C20" s="22">
        <v>5.2</v>
      </c>
      <c r="D20" s="22">
        <v>22.1</v>
      </c>
      <c r="E20" s="22">
        <v>0</v>
      </c>
      <c r="F20" s="22">
        <v>33.799999999999997</v>
      </c>
      <c r="G20" s="23">
        <f t="shared" si="2"/>
        <v>11.699999999999996</v>
      </c>
      <c r="H20" s="24">
        <f t="shared" si="3"/>
        <v>0.52941176470588214</v>
      </c>
    </row>
    <row r="21" spans="1:8" s="19" customFormat="1" ht="16" customHeight="1" thickBot="1" x14ac:dyDescent="0.3">
      <c r="A21" s="14" t="s">
        <v>3</v>
      </c>
      <c r="B21" s="15"/>
      <c r="C21" s="16">
        <f>SUM(C5:C11,C14,C17)</f>
        <v>312.61879700000003</v>
      </c>
      <c r="D21" s="16">
        <f>SUM(D5:D11,D14,D17)</f>
        <v>316.86</v>
      </c>
      <c r="E21" s="16">
        <f>SUM(E5:E11,E14,E17)</f>
        <v>2.5</v>
      </c>
      <c r="F21" s="16">
        <f>SUM(F5:F11,F14,F17)</f>
        <v>333.86999999999995</v>
      </c>
      <c r="G21" s="17">
        <f t="shared" si="1"/>
        <v>17.009999999999934</v>
      </c>
      <c r="H21" s="18">
        <f t="shared" si="0"/>
        <v>5.3683014580571654E-2</v>
      </c>
    </row>
    <row r="22" spans="1:8" s="26" customFormat="1" ht="16" customHeight="1" x14ac:dyDescent="0.25">
      <c r="A22" s="32" t="s">
        <v>6</v>
      </c>
      <c r="B22" s="32"/>
      <c r="C22" s="32"/>
      <c r="D22" s="32"/>
      <c r="E22" s="32"/>
      <c r="F22" s="32"/>
      <c r="G22" s="32"/>
      <c r="H22" s="32"/>
    </row>
    <row r="23" spans="1:8" s="26" customFormat="1" ht="16" customHeight="1" x14ac:dyDescent="0.25">
      <c r="A23" s="31" t="s">
        <v>23</v>
      </c>
      <c r="B23" s="31"/>
      <c r="C23" s="31"/>
      <c r="D23" s="31"/>
      <c r="E23" s="31"/>
      <c r="F23" s="31"/>
      <c r="G23" s="31"/>
      <c r="H23" s="31"/>
    </row>
    <row r="24" spans="1:8" s="26" customFormat="1" ht="30" customHeight="1" x14ac:dyDescent="0.25">
      <c r="A24" s="30" t="s">
        <v>34</v>
      </c>
      <c r="B24" s="30"/>
      <c r="C24" s="30"/>
      <c r="D24" s="30"/>
      <c r="E24" s="30"/>
      <c r="F24" s="30"/>
      <c r="G24" s="30"/>
      <c r="H24" s="30"/>
    </row>
    <row r="25" spans="1:8" s="26" customFormat="1" ht="16" customHeight="1" x14ac:dyDescent="0.25">
      <c r="A25" s="31" t="s">
        <v>32</v>
      </c>
      <c r="B25" s="31"/>
      <c r="C25" s="31"/>
      <c r="D25" s="31"/>
      <c r="E25" s="31"/>
      <c r="F25" s="31"/>
      <c r="G25" s="31"/>
      <c r="H25" s="31"/>
    </row>
    <row r="26" spans="1:8" s="26" customFormat="1" ht="16" customHeight="1" x14ac:dyDescent="0.25">
      <c r="A26" s="31" t="s">
        <v>33</v>
      </c>
      <c r="B26" s="31"/>
      <c r="C26" s="31"/>
      <c r="D26" s="31"/>
      <c r="E26" s="31"/>
      <c r="F26" s="31"/>
      <c r="G26" s="31"/>
      <c r="H26" s="31"/>
    </row>
    <row r="27" spans="1:8" s="26" customFormat="1" ht="30" customHeight="1" x14ac:dyDescent="0.25">
      <c r="A27" s="30" t="s">
        <v>31</v>
      </c>
      <c r="B27" s="30"/>
      <c r="C27" s="30"/>
      <c r="D27" s="30"/>
      <c r="E27" s="30"/>
      <c r="F27" s="30"/>
      <c r="G27" s="30"/>
      <c r="H27" s="30"/>
    </row>
  </sheetData>
  <mergeCells count="13">
    <mergeCell ref="A22:H22"/>
    <mergeCell ref="A1:H1"/>
    <mergeCell ref="A2:H2"/>
    <mergeCell ref="C3:C4"/>
    <mergeCell ref="D3:D4"/>
    <mergeCell ref="F3:F4"/>
    <mergeCell ref="G3:H3"/>
    <mergeCell ref="E3:E4"/>
    <mergeCell ref="A27:H27"/>
    <mergeCell ref="A23:H23"/>
    <mergeCell ref="A24:H24"/>
    <mergeCell ref="A25:H25"/>
    <mergeCell ref="A26:H26"/>
  </mergeCells>
  <printOptions horizontalCentered="1"/>
  <pageMargins left="0.7" right="0.7" top="0.75" bottom="0.75" header="0.3" footer="0.3"/>
  <pageSetup orientation="landscape" horizontalDpi="1200" verticalDpi="1200" r:id="rId1"/>
  <headerFooter>
    <oddHeader xml:space="preserve">&amp;C
</oddHeader>
    <oddFooter>&amp;L  </oddFooter>
  </headerFooter>
  <ignoredErrors>
    <ignoredError sqref="C11:C17 F17 F14 D14 D17:E17 C21:F21 D11 F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WNNNYYRNKDVH-1321847565-4899</_dlc_DocId>
    <_dlc_DocIdUrl xmlns="7c075b91-a788-4f5b-9c4e-5392c92c7fe8">
      <Url>https://collaboration.inside.nsf.gov/bfa/Budget/BDPlanning/BPLG/_layouts/15/DocIdRedir.aspx?ID=WNNNYYRNKDVH-1321847565-4899</Url>
      <Description>WNNNYYRNKDVH-1321847565-4899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2BE80-0922-4612-BB33-56C8D97A4CC8}">
  <ds:schemaRefs>
    <ds:schemaRef ds:uri="e257d72b-1bc7-45e7-84d8-ca60afca657e"/>
    <ds:schemaRef ds:uri="http://schemas.microsoft.com/office/2006/metadata/properties"/>
    <ds:schemaRef ds:uri="http://purl.org/dc/terms/"/>
    <ds:schemaRef ds:uri="7c075b91-a788-4f5b-9c4e-5392c92c7fe8"/>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32EC9FA-0A8F-4C72-A629-260E8BD12321}">
  <ds:schemaRefs>
    <ds:schemaRef ds:uri="http://schemas.microsoft.com/sharepoint/v3/contenttype/forms"/>
  </ds:schemaRefs>
</ds:datastoreItem>
</file>

<file path=customXml/itemProps3.xml><?xml version="1.0" encoding="utf-8"?>
<ds:datastoreItem xmlns:ds="http://schemas.openxmlformats.org/officeDocument/2006/customXml" ds:itemID="{41D1BB58-6CB1-4D75-ACA5-CADA1478B5BA}">
  <ds:schemaRefs>
    <ds:schemaRef ds:uri="http://schemas.microsoft.com/sharepoint/events"/>
  </ds:schemaRefs>
</ds:datastoreItem>
</file>

<file path=customXml/itemProps4.xml><?xml version="1.0" encoding="utf-8"?>
<ds:datastoreItem xmlns:ds="http://schemas.openxmlformats.org/officeDocument/2006/customXml" ds:itemID="{1B338405-97B7-4639-9B30-C1227FFDD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MPS Major Facilities</vt:lpstr>
      <vt:lpstr>'MPS Major Facilities'!Print_Area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Budget Request</dc:title>
  <dc:subject>FY 2022 Budget Request</dc:subject>
  <dc:creator>NSF</dc:creator>
  <cp:lastModifiedBy>Sabus, Chantel L.</cp:lastModifiedBy>
  <cp:lastPrinted>2023-03-16T19:54:03Z</cp:lastPrinted>
  <dcterms:created xsi:type="dcterms:W3CDTF">2018-11-16T16:51:05Z</dcterms:created>
  <dcterms:modified xsi:type="dcterms:W3CDTF">2023-03-16T19:55:08Z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0x01010050DF34A5064B9041B2AC259482B4C02C</vt:lpwstr>
  </property>
  <property fmtid="{D5CDD505-2E9C-101B-9397-08002B2CF9AE}" pid="3" name="_dlc_DocIdItemGuid">
    <vt:lpwstr>9e19f62f-cc37-4945-9247-af651d229f86</vt:lpwstr>
  </property>
  <property fmtid="{D5CDD505-2E9C-101B-9397-08002B2CF9AE}" pid="4" name="TitusGUID">
    <vt:lpwstr>1d91b1ba-ccd6-4cdd-8cc7-2f711cc14a3c</vt:lpwstr>
  </property>
  <property fmtid="{D5CDD505-2E9C-101B-9397-08002B2CF9AE}" pid="5" name="ContainsCUI">
    <vt:lpwstr>No</vt:lpwstr>
  </property>
  <property fmtid="{D5CDD505-2E9C-101B-9397-08002B2CF9AE}" pid="6" name="VM">
    <vt:lpwstr>Yes</vt:lpwstr>
  </property>
  <property fmtid="{D5CDD505-2E9C-101B-9397-08002B2CF9AE}" pid="7" name="MediaServiceImageTags">
    <vt:lpwstr/>
  </property>
</Properties>
</file>