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2024_Budget Cycle\FY 2024_Congressional\Production\PDF Production\Extracted Excel Files\"/>
    </mc:Choice>
  </mc:AlternateContent>
  <xr:revisionPtr revIDLastSave="0" documentId="13_ncr:1_{210BFCE4-E28D-4C40-9541-7CF5EFA8A0F2}" xr6:coauthVersionLast="47" xr6:coauthVersionMax="47" xr10:uidLastSave="{00000000-0000-0000-0000-000000000000}"/>
  <bookViews>
    <workbookView xWindow="28680" yWindow="-120" windowWidth="29040" windowHeight="15840" tabRatio="875" xr2:uid="{2F0BD3C3-3DED-41D9-8C37-0B9F1CC0C743}"/>
  </bookViews>
  <sheets>
    <sheet name="MPS Major Facilities" sheetId="34" r:id="rId1"/>
  </sheets>
  <definedNames>
    <definedName name="_xlnm.Print_Area" localSheetId="0">'MPS Major Facilities'!$A$1:$H$27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34" l="1"/>
  <c r="D11" i="34"/>
  <c r="E17" i="34" l="1"/>
  <c r="E21" i="34" s="1"/>
  <c r="D14" i="34"/>
  <c r="D21" i="34" s="1"/>
  <c r="D17" i="34"/>
  <c r="F17" i="34"/>
  <c r="F14" i="34"/>
  <c r="F21" i="34" s="1"/>
  <c r="C17" i="34"/>
  <c r="C14" i="34"/>
  <c r="C11" i="34"/>
  <c r="C21" i="34" l="1"/>
  <c r="G20" i="34"/>
  <c r="H20" i="34" s="1"/>
  <c r="G19" i="34"/>
  <c r="H19" i="34" s="1"/>
  <c r="G18" i="34"/>
  <c r="H18" i="34" s="1"/>
  <c r="G17" i="34"/>
  <c r="H17" i="34" s="1"/>
  <c r="G16" i="34"/>
  <c r="H16" i="34" s="1"/>
  <c r="G15" i="34"/>
  <c r="H15" i="34" s="1"/>
  <c r="G14" i="34"/>
  <c r="H14" i="34" s="1"/>
  <c r="G13" i="34"/>
  <c r="H13" i="34" s="1"/>
  <c r="G12" i="34"/>
  <c r="H12" i="34" s="1"/>
  <c r="G11" i="34" l="1"/>
  <c r="H11" i="34" s="1"/>
  <c r="G10" i="34"/>
  <c r="H10" i="34" s="1"/>
  <c r="G9" i="34"/>
  <c r="H9" i="34" s="1"/>
  <c r="G8" i="34"/>
  <c r="H8" i="34" s="1"/>
  <c r="G7" i="34"/>
  <c r="H7" i="34" s="1"/>
  <c r="G6" i="34"/>
  <c r="H6" i="34" s="1"/>
  <c r="G5" i="34"/>
  <c r="H5" i="34" s="1"/>
  <c r="G21" i="34" l="1"/>
  <c r="H21" i="34" s="1"/>
</calcChain>
</file>

<file path=xl/sharedStrings.xml><?xml version="1.0" encoding="utf-8"?>
<sst xmlns="http://schemas.openxmlformats.org/spreadsheetml/2006/main" count="42" uniqueCount="36">
  <si>
    <t>(Dollars in Millions)</t>
  </si>
  <si>
    <t>Amount</t>
  </si>
  <si>
    <t>Percent</t>
  </si>
  <si>
    <t>Total</t>
  </si>
  <si>
    <t>FY 2024
Request</t>
  </si>
  <si>
    <t>FY 2022 
Actual</t>
  </si>
  <si>
    <r>
      <rPr>
        <vertAlign val="superscript"/>
        <sz val="8"/>
        <color theme="1"/>
        <rFont val="Open Sans"/>
        <family val="2"/>
      </rPr>
      <t>1</t>
    </r>
    <r>
      <rPr>
        <sz val="8"/>
        <color theme="1"/>
        <rFont val="Open Sans"/>
        <family val="2"/>
      </rPr>
      <t xml:space="preserve"> Captures both the FY 2023 Omnibus appropriation and the Disaster Relief Supplemental base.</t>
    </r>
  </si>
  <si>
    <r>
      <t xml:space="preserve">
FY 2023
Estimate
 Base Total</t>
    </r>
    <r>
      <rPr>
        <vertAlign val="superscript"/>
        <sz val="9"/>
        <color theme="1"/>
        <rFont val="Open Sans"/>
        <family val="2"/>
      </rPr>
      <t>1</t>
    </r>
  </si>
  <si>
    <r>
      <t>Change over
 FY 2023 Estimate
Base Total</t>
    </r>
    <r>
      <rPr>
        <vertAlign val="superscript"/>
        <sz val="9"/>
        <color theme="1"/>
        <rFont val="Open Sans"/>
        <family val="2"/>
      </rPr>
      <t>1</t>
    </r>
  </si>
  <si>
    <t>Division</t>
  </si>
  <si>
    <r>
      <rPr>
        <b/>
        <sz val="9"/>
        <rFont val="Open Sans"/>
        <family val="2"/>
      </rPr>
      <t>MPS F</t>
    </r>
    <r>
      <rPr>
        <b/>
        <sz val="9"/>
        <color theme="1"/>
        <rFont val="Open Sans"/>
        <family val="2"/>
      </rPr>
      <t>unding for Major Facilities</t>
    </r>
  </si>
  <si>
    <t>IceCube Neutrino Observatory</t>
  </si>
  <si>
    <t>Large Hadron Collider (LHC)</t>
  </si>
  <si>
    <t>Laser Interferometer Gravitational-Wave Observatory (LIGO)</t>
  </si>
  <si>
    <t>Atacama Large Millimeter Array (ALMA) O&amp;M</t>
  </si>
  <si>
    <t>Daniel K. Inouye Solar Telescope (DKIST) O&amp;M</t>
  </si>
  <si>
    <t>NSO O&amp;M</t>
  </si>
  <si>
    <t>Gemini Observatory O&amp;M</t>
  </si>
  <si>
    <t>Vera C. Rubin Observatory O&amp;M</t>
  </si>
  <si>
    <t>AST</t>
  </si>
  <si>
    <t>PHY</t>
  </si>
  <si>
    <t>DMR</t>
  </si>
  <si>
    <r>
      <t>Arecibo Observatory (AO)</t>
    </r>
    <r>
      <rPr>
        <vertAlign val="superscript"/>
        <sz val="9"/>
        <color theme="1"/>
        <rFont val="Open Sans"/>
        <family val="2"/>
      </rPr>
      <t>2</t>
    </r>
  </si>
  <si>
    <r>
      <rPr>
        <vertAlign val="superscript"/>
        <sz val="8"/>
        <color theme="1"/>
        <rFont val="Open Sans"/>
        <family val="2"/>
      </rPr>
      <t>2</t>
    </r>
    <r>
      <rPr>
        <sz val="8"/>
        <color theme="1"/>
        <rFont val="Open Sans"/>
        <family val="2"/>
      </rPr>
      <t xml:space="preserve"> In FY 2024, NSF will transition from a cooperative agreement for operations of Arecibo Observatory to a contract for maintenance of the site.</t>
    </r>
  </si>
  <si>
    <r>
      <t>National High Magnetic Field Laboratory (NHMFL)</t>
    </r>
    <r>
      <rPr>
        <vertAlign val="superscript"/>
        <sz val="9"/>
        <color theme="1"/>
        <rFont val="Open Sans"/>
        <family val="2"/>
      </rPr>
      <t>3</t>
    </r>
  </si>
  <si>
    <r>
      <t>Green Bank Observatory (GBO)</t>
    </r>
    <r>
      <rPr>
        <vertAlign val="superscript"/>
        <sz val="9"/>
        <color theme="1"/>
        <rFont val="Open Sans"/>
        <family val="2"/>
      </rPr>
      <t>3</t>
    </r>
  </si>
  <si>
    <r>
      <t>National Solar Observatory (NSO)</t>
    </r>
    <r>
      <rPr>
        <vertAlign val="superscript"/>
        <sz val="9"/>
        <color theme="1"/>
        <rFont val="Open Sans"/>
        <family val="2"/>
      </rPr>
      <t>3</t>
    </r>
  </si>
  <si>
    <r>
      <t>NSF's National Optial-Infrared Astronomy Research Laboratory (NOIRLab)</t>
    </r>
    <r>
      <rPr>
        <vertAlign val="superscript"/>
        <sz val="9"/>
        <color theme="1"/>
        <rFont val="Open Sans"/>
        <family val="2"/>
      </rPr>
      <t>3</t>
    </r>
  </si>
  <si>
    <r>
      <t>National Radio Astronomy Observatory (NRAO)</t>
    </r>
    <r>
      <rPr>
        <vertAlign val="superscript"/>
        <sz val="9"/>
        <color theme="1"/>
        <rFont val="Open Sans"/>
        <family val="2"/>
      </rPr>
      <t>3,4</t>
    </r>
  </si>
  <si>
    <r>
      <t>NRAO O&amp;M</t>
    </r>
    <r>
      <rPr>
        <vertAlign val="superscript"/>
        <sz val="8"/>
        <color theme="1"/>
        <rFont val="Open Sans"/>
        <family val="2"/>
      </rPr>
      <t>5</t>
    </r>
  </si>
  <si>
    <r>
      <t>NOIRLab O&amp;M (Mid-Scale Observatories &amp; Community Science and Data Center)</t>
    </r>
    <r>
      <rPr>
        <vertAlign val="superscript"/>
        <sz val="8"/>
        <color theme="1"/>
        <rFont val="Open Sans"/>
        <family val="2"/>
      </rPr>
      <t>6</t>
    </r>
  </si>
  <si>
    <r>
      <rPr>
        <vertAlign val="superscript"/>
        <sz val="8"/>
        <color theme="1"/>
        <rFont val="Open Sans"/>
        <family val="2"/>
      </rPr>
      <t>6</t>
    </r>
    <r>
      <rPr>
        <sz val="8"/>
        <color theme="1"/>
        <rFont val="Open Sans"/>
        <family val="2"/>
      </rPr>
      <t xml:space="preserve"> Includes support for the Windows on the Universe Center for Astronomy Outreach, ongoing activities at the WIYN telescope, and potential future participation in the U.S. Extremely Large Telescope program.</t>
    </r>
  </si>
  <si>
    <r>
      <rPr>
        <vertAlign val="superscript"/>
        <sz val="8"/>
        <color theme="1"/>
        <rFont val="Open Sans"/>
        <family val="2"/>
      </rPr>
      <t>4</t>
    </r>
    <r>
      <rPr>
        <sz val="8"/>
        <color theme="1"/>
        <rFont val="Open Sans"/>
        <family val="2"/>
      </rPr>
      <t xml:space="preserve"> Incuded withiin NRAO's total funding is NSF's contribution to VLBA at $3.43 million per year.</t>
    </r>
  </si>
  <si>
    <r>
      <rPr>
        <vertAlign val="superscript"/>
        <sz val="8"/>
        <color theme="1"/>
        <rFont val="Open Sans"/>
        <family val="2"/>
      </rPr>
      <t>5</t>
    </r>
    <r>
      <rPr>
        <sz val="8"/>
        <color theme="1"/>
        <rFont val="Open Sans"/>
        <family val="2"/>
      </rPr>
      <t xml:space="preserve"> Includes funding for the ngVLA program office. </t>
    </r>
  </si>
  <si>
    <r>
      <rPr>
        <vertAlign val="superscript"/>
        <sz val="8"/>
        <color theme="1"/>
        <rFont val="Open Sans"/>
        <family val="2"/>
      </rPr>
      <t>3</t>
    </r>
    <r>
      <rPr>
        <sz val="8"/>
        <color theme="1"/>
        <rFont val="Open Sans"/>
        <family val="2"/>
      </rPr>
      <t xml:space="preserve"> Funding in FY 2023 and FY 2024 does not include potential additional funding that may be provided by MPS' Office of Strategic Initiatives (formerly Office of Multidisciplinary Activities) for deferred maintenance projects.</t>
    </r>
  </si>
  <si>
    <t xml:space="preserve">
Disaster Relief Supplemental RI Damage Mitigation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</si>
</sst>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0" x14ac:knownFonts="1">
    <font>
      <sz val="10"/>
      <color theme="1"/>
      <name val="Arial"/>
      <family val="2"/>
    </font>
    <font>
      <sz val="11"/>
      <color theme="1"/>
      <name val="Calibri"/>
      <family val="2"/>
      <scheme val="minor"/>
    </font>
    <font>
      <sz val="9"/>
      <color theme="1"/>
      <name val="Open Sans"/>
      <family val="2"/>
    </font>
    <font>
      <vertAlign val="superscript"/>
      <sz val="9"/>
      <color theme="1"/>
      <name val="Open Sans"/>
      <family val="2"/>
    </font>
    <font>
      <b/>
      <sz val="9"/>
      <color theme="1"/>
      <name val="Open Sans"/>
      <family val="2"/>
    </font>
    <font>
      <sz val="8"/>
      <color theme="1"/>
      <name val="Open Sans"/>
      <family val="2"/>
    </font>
    <font>
      <vertAlign val="superscript"/>
      <sz val="8"/>
      <color theme="1"/>
      <name val="Open Sans"/>
      <family val="2"/>
    </font>
    <font>
      <b/>
      <sz val="9"/>
      <name val="Open Sans"/>
      <family val="2"/>
    </font>
    <font>
      <sz val="8"/>
      <color theme="1"/>
      <name val="Arial"/>
      <family val="2"/>
    </font>
    <font>
      <sz val="9"/>
      <color theme="1" tint="4.9989318521683403E-2"/>
      <name val="Open Sans"/>
      <family val="2"/>
    </font>
  </fonts>
  <fills count="2">
    <fill>
      <patternFill patternType="none"/>
    </fill>
    <fill>
      <patternFill patternType="gray125"/>
    </fill>
  </fills>
  <borders count="1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36">
    <xf numFmtId="0" fontId="0" fillId="0" borderId="0" xfId="0"/>
    <xf numFmtId="0" fontId="2" fillId="0" borderId="2" xfId="0" applyFont="1" applyBorder="1" applyProtection="1">
      <protection locked="0"/>
    </xf>
    <xf numFmtId="0" fontId="2" fillId="0" borderId="3" xfId="0" applyFont="1" applyBorder="1" applyProtection="1">
      <protection locked="0"/>
    </xf>
    <xf numFmtId="0" fontId="2" fillId="0" borderId="0" xfId="0" applyFont="1" applyAlignment="1" applyProtection="1">
      <alignment vertical="top"/>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lignment horizontal="right" vertical="top"/>
    </xf>
    <xf numFmtId="165" fontId="2" fillId="0" borderId="0" xfId="0" applyNumberFormat="1" applyFont="1" applyAlignment="1">
      <alignment horizontal="right" vertical="top"/>
    </xf>
    <xf numFmtId="166" fontId="2" fillId="0" borderId="0" xfId="0" applyNumberFormat="1" applyFont="1" applyAlignment="1" applyProtection="1">
      <alignment horizontal="right" vertical="top"/>
      <protection locked="0"/>
    </xf>
    <xf numFmtId="166" fontId="2" fillId="0" borderId="0" xfId="0" applyNumberFormat="1" applyFont="1" applyAlignment="1">
      <alignment horizontal="right" vertical="top"/>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vertical="top"/>
      <protection locked="0"/>
    </xf>
    <xf numFmtId="0" fontId="2" fillId="0" borderId="8" xfId="0" applyFont="1" applyBorder="1" applyAlignment="1" applyProtection="1">
      <alignment horizontal="center" vertical="top"/>
      <protection locked="0"/>
    </xf>
    <xf numFmtId="0" fontId="2" fillId="0" borderId="0" xfId="0" applyFont="1" applyAlignment="1" applyProtection="1">
      <alignment horizontal="left" vertical="top"/>
      <protection locked="0"/>
    </xf>
    <xf numFmtId="0" fontId="4" fillId="0" borderId="4"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164" fontId="4" fillId="0" borderId="4" xfId="0" applyNumberFormat="1" applyFont="1" applyBorder="1" applyAlignment="1" applyProtection="1">
      <alignment horizontal="right" vertical="center"/>
      <protection locked="0"/>
    </xf>
    <xf numFmtId="164" fontId="4" fillId="0" borderId="4" xfId="0" applyNumberFormat="1" applyFont="1" applyBorder="1" applyAlignment="1">
      <alignment horizontal="right" vertical="center"/>
    </xf>
    <xf numFmtId="165" fontId="4" fillId="0" borderId="4" xfId="0" applyNumberFormat="1" applyFont="1" applyBorder="1" applyAlignment="1">
      <alignment horizontal="right" vertical="center"/>
    </xf>
    <xf numFmtId="0" fontId="0" fillId="0" borderId="0" xfId="0" applyAlignment="1">
      <alignment vertical="center"/>
    </xf>
    <xf numFmtId="0" fontId="5" fillId="0" borderId="0" xfId="0" applyFont="1" applyAlignment="1" applyProtection="1">
      <alignment horizontal="left" vertical="top" indent="1"/>
      <protection locked="0"/>
    </xf>
    <xf numFmtId="0" fontId="5" fillId="0" borderId="8" xfId="0" applyFont="1" applyBorder="1" applyAlignment="1" applyProtection="1">
      <alignment horizontal="center" vertical="top"/>
      <protection locked="0"/>
    </xf>
    <xf numFmtId="166" fontId="5" fillId="0" borderId="0" xfId="0" applyNumberFormat="1" applyFont="1" applyAlignment="1" applyProtection="1">
      <alignment horizontal="right" vertical="top"/>
      <protection locked="0"/>
    </xf>
    <xf numFmtId="166" fontId="5" fillId="0" borderId="0" xfId="0" applyNumberFormat="1" applyFont="1" applyAlignment="1">
      <alignment horizontal="right" vertical="top"/>
    </xf>
    <xf numFmtId="165" fontId="5" fillId="0" borderId="0" xfId="0" applyNumberFormat="1" applyFont="1" applyAlignment="1">
      <alignment horizontal="right" vertical="top"/>
    </xf>
    <xf numFmtId="0" fontId="8" fillId="0" borderId="0" xfId="0" applyFont="1"/>
    <xf numFmtId="0" fontId="0" fillId="0" borderId="0" xfId="0" applyAlignment="1">
      <alignment vertical="top"/>
    </xf>
    <xf numFmtId="0" fontId="9" fillId="0" borderId="3" xfId="1" applyFont="1" applyBorder="1" applyAlignment="1" applyProtection="1">
      <alignment horizontal="right" wrapText="1" readingOrder="1"/>
      <protection locked="0"/>
    </xf>
    <xf numFmtId="0" fontId="9" fillId="0" borderId="2" xfId="1" applyFont="1" applyBorder="1" applyAlignment="1" applyProtection="1">
      <alignment horizontal="center" wrapText="1" readingOrder="1"/>
      <protection locked="0"/>
    </xf>
    <xf numFmtId="0" fontId="2" fillId="0" borderId="1" xfId="0" applyFont="1" applyBorder="1" applyAlignment="1" applyProtection="1">
      <alignment horizontal="center" vertical="top"/>
      <protection locked="0"/>
    </xf>
    <xf numFmtId="0" fontId="5" fillId="0" borderId="0" xfId="0" applyFont="1" applyAlignment="1">
      <alignment horizontal="left" vertical="top" wrapText="1"/>
    </xf>
    <xf numFmtId="0" fontId="5" fillId="0" borderId="0" xfId="0" applyFont="1" applyAlignment="1">
      <alignment horizontal="left" vertical="top"/>
    </xf>
    <xf numFmtId="0" fontId="5" fillId="0" borderId="2" xfId="0" applyFont="1" applyBorder="1" applyAlignment="1" applyProtection="1">
      <alignment horizontal="left" vertical="top"/>
      <protection locked="0"/>
    </xf>
    <xf numFmtId="0" fontId="4" fillId="0" borderId="0" xfId="0" applyFont="1" applyAlignment="1" applyProtection="1">
      <alignment horizontal="center" vertical="top"/>
      <protection locked="0"/>
    </xf>
    <xf numFmtId="0" fontId="9" fillId="0" borderId="2" xfId="1" applyFont="1" applyBorder="1" applyAlignment="1" applyProtection="1">
      <alignment horizontal="right" wrapText="1" readingOrder="1"/>
      <protection locked="0"/>
    </xf>
    <xf numFmtId="0" fontId="9" fillId="0" borderId="3" xfId="1" applyFont="1" applyBorder="1" applyAlignment="1" applyProtection="1">
      <alignment horizontal="right" wrapText="1" readingOrder="1"/>
      <protection locked="0"/>
    </xf>
  </cellXfs>
  <cellStyles count="3">
    <cellStyle name="Normal" xfId="0" builtinId="0"/>
    <cellStyle name="Normal 2" xfId="1" xr:uid="{065E737D-DB1B-49C5-8ACD-0DA4DC9165BE}"/>
    <cellStyle name="Percent 2" xfId="2" xr:uid="{3093FAEE-DAED-44B4-8B03-19D819C76F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EF43-8226-498E-8B77-4CD7E25BCA61}">
  <sheetPr>
    <pageSetUpPr fitToPage="1"/>
  </sheetPr>
  <dimension ref="A1:H27"/>
  <sheetViews>
    <sheetView showGridLines="0" tabSelected="1" zoomScaleNormal="100" workbookViewId="0">
      <selection sqref="A1:H1"/>
    </sheetView>
  </sheetViews>
  <sheetFormatPr defaultRowHeight="12.5" x14ac:dyDescent="0.25"/>
  <cols>
    <col min="1" max="1" width="61.453125" customWidth="1"/>
    <col min="2" max="2" width="6.90625" bestFit="1" customWidth="1"/>
    <col min="3" max="4" width="7.6328125" customWidth="1"/>
    <col min="5" max="5" width="12.453125" customWidth="1"/>
    <col min="6" max="8" width="7.6328125" customWidth="1"/>
  </cols>
  <sheetData>
    <row r="1" spans="1:8" ht="16" customHeight="1" x14ac:dyDescent="0.25">
      <c r="A1" s="33" t="s">
        <v>10</v>
      </c>
      <c r="B1" s="33"/>
      <c r="C1" s="33"/>
      <c r="D1" s="33"/>
      <c r="E1" s="33"/>
      <c r="F1" s="33"/>
      <c r="G1" s="33"/>
      <c r="H1" s="33"/>
    </row>
    <row r="2" spans="1:8" ht="15" customHeight="1" thickBot="1" x14ac:dyDescent="0.3">
      <c r="A2" s="29" t="s">
        <v>0</v>
      </c>
      <c r="B2" s="29"/>
      <c r="C2" s="29"/>
      <c r="D2" s="29"/>
      <c r="E2" s="29"/>
      <c r="F2" s="29"/>
      <c r="G2" s="29"/>
      <c r="H2" s="29"/>
    </row>
    <row r="3" spans="1:8" ht="45" customHeight="1" x14ac:dyDescent="0.35">
      <c r="A3" s="1"/>
      <c r="B3" s="9"/>
      <c r="C3" s="34" t="s">
        <v>5</v>
      </c>
      <c r="D3" s="34" t="s">
        <v>7</v>
      </c>
      <c r="E3" s="34" t="s">
        <v>35</v>
      </c>
      <c r="F3" s="34" t="s">
        <v>4</v>
      </c>
      <c r="G3" s="28" t="s">
        <v>8</v>
      </c>
      <c r="H3" s="28"/>
    </row>
    <row r="4" spans="1:8" ht="15" customHeight="1" x14ac:dyDescent="0.35">
      <c r="A4" s="2"/>
      <c r="B4" s="10" t="s">
        <v>9</v>
      </c>
      <c r="C4" s="35"/>
      <c r="D4" s="35"/>
      <c r="E4" s="35"/>
      <c r="F4" s="35"/>
      <c r="G4" s="27" t="s">
        <v>1</v>
      </c>
      <c r="H4" s="27" t="s">
        <v>2</v>
      </c>
    </row>
    <row r="5" spans="1:8" ht="15" customHeight="1" x14ac:dyDescent="0.25">
      <c r="A5" s="3" t="s">
        <v>22</v>
      </c>
      <c r="B5" s="11" t="s">
        <v>19</v>
      </c>
      <c r="C5" s="4">
        <v>2.418069</v>
      </c>
      <c r="D5" s="4">
        <v>3</v>
      </c>
      <c r="E5" s="4">
        <v>0</v>
      </c>
      <c r="F5" s="4">
        <v>3</v>
      </c>
      <c r="G5" s="5">
        <f>F5-D5</f>
        <v>0</v>
      </c>
      <c r="H5" s="6">
        <f t="shared" ref="H5:H21" si="0">IF(D5=0,"N/A",G5/D5)</f>
        <v>0</v>
      </c>
    </row>
    <row r="6" spans="1:8" ht="15" customHeight="1" x14ac:dyDescent="0.25">
      <c r="A6" s="3" t="s">
        <v>25</v>
      </c>
      <c r="B6" s="12" t="s">
        <v>19</v>
      </c>
      <c r="C6" s="7">
        <v>15.53</v>
      </c>
      <c r="D6" s="7">
        <v>10.829999999999998</v>
      </c>
      <c r="E6" s="7">
        <v>0</v>
      </c>
      <c r="F6" s="7">
        <v>9.5500000000000007</v>
      </c>
      <c r="G6" s="8">
        <f t="shared" ref="G6:G21" si="1">F6-D6</f>
        <v>-1.2799999999999976</v>
      </c>
      <c r="H6" s="6">
        <f t="shared" si="0"/>
        <v>-0.11819021237303766</v>
      </c>
    </row>
    <row r="7" spans="1:8" ht="15" customHeight="1" x14ac:dyDescent="0.25">
      <c r="A7" s="3" t="s">
        <v>11</v>
      </c>
      <c r="B7" s="12" t="s">
        <v>20</v>
      </c>
      <c r="C7" s="7">
        <v>3.6011099999999998</v>
      </c>
      <c r="D7" s="7">
        <v>3.83</v>
      </c>
      <c r="E7" s="7">
        <v>0</v>
      </c>
      <c r="F7" s="7">
        <v>4.0199999999999996</v>
      </c>
      <c r="G7" s="8">
        <f t="shared" si="1"/>
        <v>0.1899999999999995</v>
      </c>
      <c r="H7" s="6">
        <f t="shared" si="0"/>
        <v>4.9608355091383678E-2</v>
      </c>
    </row>
    <row r="8" spans="1:8" ht="15" customHeight="1" x14ac:dyDescent="0.25">
      <c r="A8" s="3" t="s">
        <v>12</v>
      </c>
      <c r="B8" s="12" t="s">
        <v>20</v>
      </c>
      <c r="C8" s="7">
        <v>21.514659000000002</v>
      </c>
      <c r="D8" s="7">
        <v>20.5</v>
      </c>
      <c r="E8" s="7">
        <v>0</v>
      </c>
      <c r="F8" s="7">
        <v>20.5</v>
      </c>
      <c r="G8" s="8">
        <f t="shared" si="1"/>
        <v>0</v>
      </c>
      <c r="H8" s="6">
        <f t="shared" si="0"/>
        <v>0</v>
      </c>
    </row>
    <row r="9" spans="1:8" ht="15" customHeight="1" x14ac:dyDescent="0.25">
      <c r="A9" s="3" t="s">
        <v>13</v>
      </c>
      <c r="B9" s="12" t="s">
        <v>20</v>
      </c>
      <c r="C9" s="7">
        <v>45</v>
      </c>
      <c r="D9" s="7">
        <v>45</v>
      </c>
      <c r="E9" s="7">
        <v>0</v>
      </c>
      <c r="F9" s="7">
        <v>50</v>
      </c>
      <c r="G9" s="8">
        <f t="shared" si="1"/>
        <v>5</v>
      </c>
      <c r="H9" s="6">
        <f t="shared" si="0"/>
        <v>0.1111111111111111</v>
      </c>
    </row>
    <row r="10" spans="1:8" ht="15" customHeight="1" x14ac:dyDescent="0.25">
      <c r="A10" s="13" t="s">
        <v>24</v>
      </c>
      <c r="B10" s="12" t="s">
        <v>21</v>
      </c>
      <c r="C10" s="7">
        <v>38.909999999999997</v>
      </c>
      <c r="D10" s="7">
        <v>39.909999999999997</v>
      </c>
      <c r="E10" s="7">
        <v>0</v>
      </c>
      <c r="F10" s="7">
        <v>38.57</v>
      </c>
      <c r="G10" s="8">
        <f t="shared" si="1"/>
        <v>-1.3399999999999963</v>
      </c>
      <c r="H10" s="6">
        <f t="shared" si="0"/>
        <v>-3.3575544976196352E-2</v>
      </c>
    </row>
    <row r="11" spans="1:8" ht="15" customHeight="1" x14ac:dyDescent="0.25">
      <c r="A11" s="13" t="s">
        <v>28</v>
      </c>
      <c r="B11" s="12" t="s">
        <v>19</v>
      </c>
      <c r="C11" s="7">
        <f>SUM(C12:C13)</f>
        <v>102.71238700000001</v>
      </c>
      <c r="D11" s="7">
        <f>SUM(D12:D13)</f>
        <v>93.66</v>
      </c>
      <c r="E11" s="7">
        <v>0</v>
      </c>
      <c r="F11" s="7">
        <f>SUM(F12:F13)</f>
        <v>98.35</v>
      </c>
      <c r="G11" s="8">
        <f t="shared" si="1"/>
        <v>4.6899999999999977</v>
      </c>
      <c r="H11" s="6">
        <f t="shared" si="0"/>
        <v>5.0074738415545571E-2</v>
      </c>
    </row>
    <row r="12" spans="1:8" s="25" customFormat="1" ht="15" customHeight="1" x14ac:dyDescent="0.2">
      <c r="A12" s="20" t="s">
        <v>29</v>
      </c>
      <c r="B12" s="21"/>
      <c r="C12" s="22">
        <v>52.085386999999997</v>
      </c>
      <c r="D12" s="22">
        <v>43.03</v>
      </c>
      <c r="E12" s="22">
        <v>0</v>
      </c>
      <c r="F12" s="22">
        <v>43.59</v>
      </c>
      <c r="G12" s="23">
        <f t="shared" ref="G12:G20" si="2">F12-D12</f>
        <v>0.56000000000000227</v>
      </c>
      <c r="H12" s="24">
        <f t="shared" ref="H12:H20" si="3">IF(D12=0,"N/A",G12/D12)</f>
        <v>1.3014176156170166E-2</v>
      </c>
    </row>
    <row r="13" spans="1:8" s="25" customFormat="1" ht="15" customHeight="1" x14ac:dyDescent="0.2">
      <c r="A13" s="20" t="s">
        <v>14</v>
      </c>
      <c r="B13" s="21"/>
      <c r="C13" s="22">
        <v>50.627000000000002</v>
      </c>
      <c r="D13" s="22">
        <v>50.63</v>
      </c>
      <c r="E13" s="22">
        <v>0</v>
      </c>
      <c r="F13" s="22">
        <v>54.76</v>
      </c>
      <c r="G13" s="23">
        <f t="shared" si="2"/>
        <v>4.1299999999999955</v>
      </c>
      <c r="H13" s="24">
        <f t="shared" si="3"/>
        <v>8.1572190400947958E-2</v>
      </c>
    </row>
    <row r="14" spans="1:8" ht="15" customHeight="1" x14ac:dyDescent="0.25">
      <c r="A14" s="13" t="s">
        <v>26</v>
      </c>
      <c r="B14" s="12" t="s">
        <v>19</v>
      </c>
      <c r="C14" s="7">
        <f>SUM(C15:C16)</f>
        <v>26.544989999999999</v>
      </c>
      <c r="D14" s="7">
        <f t="shared" ref="D14:F14" si="4">SUM(D15:D16)</f>
        <v>26.56</v>
      </c>
      <c r="E14" s="7">
        <v>0</v>
      </c>
      <c r="F14" s="7">
        <f t="shared" si="4"/>
        <v>27.67</v>
      </c>
      <c r="G14" s="8">
        <f t="shared" si="2"/>
        <v>1.110000000000003</v>
      </c>
      <c r="H14" s="6">
        <f t="shared" si="3"/>
        <v>4.1792168674698912E-2</v>
      </c>
    </row>
    <row r="15" spans="1:8" s="25" customFormat="1" ht="15" customHeight="1" x14ac:dyDescent="0.2">
      <c r="A15" s="20" t="s">
        <v>16</v>
      </c>
      <c r="B15" s="21"/>
      <c r="C15" s="22">
        <v>6.9649900000000002</v>
      </c>
      <c r="D15" s="22">
        <v>5.88</v>
      </c>
      <c r="E15" s="22">
        <v>0</v>
      </c>
      <c r="F15" s="22">
        <v>6.24</v>
      </c>
      <c r="G15" s="23">
        <f t="shared" si="2"/>
        <v>0.36000000000000032</v>
      </c>
      <c r="H15" s="24">
        <f t="shared" si="3"/>
        <v>6.1224489795918421E-2</v>
      </c>
    </row>
    <row r="16" spans="1:8" s="25" customFormat="1" ht="15" customHeight="1" x14ac:dyDescent="0.2">
      <c r="A16" s="20" t="s">
        <v>15</v>
      </c>
      <c r="B16" s="21"/>
      <c r="C16" s="22">
        <v>19.579999999999998</v>
      </c>
      <c r="D16" s="22">
        <v>20.68</v>
      </c>
      <c r="E16" s="22">
        <v>0</v>
      </c>
      <c r="F16" s="22">
        <v>21.43</v>
      </c>
      <c r="G16" s="23">
        <f t="shared" si="2"/>
        <v>0.75</v>
      </c>
      <c r="H16" s="24">
        <f t="shared" si="3"/>
        <v>3.6266924564796903E-2</v>
      </c>
    </row>
    <row r="17" spans="1:8" ht="15" customHeight="1" x14ac:dyDescent="0.25">
      <c r="A17" s="13" t="s">
        <v>27</v>
      </c>
      <c r="B17" s="12" t="s">
        <v>19</v>
      </c>
      <c r="C17" s="7">
        <f>SUM(C18:C20)</f>
        <v>56.387582000000009</v>
      </c>
      <c r="D17" s="7">
        <f t="shared" ref="D17:F17" si="5">SUM(D18:D20)</f>
        <v>73.569999999999993</v>
      </c>
      <c r="E17" s="7">
        <f t="shared" si="5"/>
        <v>2.5</v>
      </c>
      <c r="F17" s="7">
        <f t="shared" si="5"/>
        <v>82.21</v>
      </c>
      <c r="G17" s="8">
        <f t="shared" si="2"/>
        <v>8.64</v>
      </c>
      <c r="H17" s="6">
        <f t="shared" si="3"/>
        <v>0.11743917357618597</v>
      </c>
    </row>
    <row r="18" spans="1:8" s="25" customFormat="1" ht="15" customHeight="1" x14ac:dyDescent="0.2">
      <c r="A18" s="20" t="s">
        <v>30</v>
      </c>
      <c r="B18" s="21"/>
      <c r="C18" s="22">
        <v>25.804366000000002</v>
      </c>
      <c r="D18" s="22">
        <v>28.49</v>
      </c>
      <c r="E18" s="22">
        <v>2</v>
      </c>
      <c r="F18" s="22">
        <v>23.68</v>
      </c>
      <c r="G18" s="23">
        <f t="shared" si="2"/>
        <v>-4.8099999999999987</v>
      </c>
      <c r="H18" s="24">
        <f t="shared" si="3"/>
        <v>-0.1688311688311688</v>
      </c>
    </row>
    <row r="19" spans="1:8" s="25" customFormat="1" ht="15" customHeight="1" x14ac:dyDescent="0.2">
      <c r="A19" s="20" t="s">
        <v>17</v>
      </c>
      <c r="B19" s="21"/>
      <c r="C19" s="22">
        <v>25.383216000000001</v>
      </c>
      <c r="D19" s="22">
        <v>22.98</v>
      </c>
      <c r="E19" s="22">
        <v>0.5</v>
      </c>
      <c r="F19" s="22">
        <v>24.73</v>
      </c>
      <c r="G19" s="23">
        <f t="shared" si="2"/>
        <v>1.75</v>
      </c>
      <c r="H19" s="24">
        <f t="shared" si="3"/>
        <v>7.6153176675369888E-2</v>
      </c>
    </row>
    <row r="20" spans="1:8" s="25" customFormat="1" ht="15" customHeight="1" x14ac:dyDescent="0.2">
      <c r="A20" s="20" t="s">
        <v>18</v>
      </c>
      <c r="B20" s="21"/>
      <c r="C20" s="22">
        <v>5.2</v>
      </c>
      <c r="D20" s="22">
        <v>22.1</v>
      </c>
      <c r="E20" s="22">
        <v>0</v>
      </c>
      <c r="F20" s="22">
        <v>33.799999999999997</v>
      </c>
      <c r="G20" s="23">
        <f t="shared" si="2"/>
        <v>11.699999999999996</v>
      </c>
      <c r="H20" s="24">
        <f t="shared" si="3"/>
        <v>0.52941176470588214</v>
      </c>
    </row>
    <row r="21" spans="1:8" s="19" customFormat="1" ht="16" customHeight="1" thickBot="1" x14ac:dyDescent="0.3">
      <c r="A21" s="14" t="s">
        <v>3</v>
      </c>
      <c r="B21" s="15"/>
      <c r="C21" s="16">
        <f>SUM(C5:C11,C14,C17)</f>
        <v>312.61879700000003</v>
      </c>
      <c r="D21" s="16">
        <f>SUM(D5:D11,D14,D17)</f>
        <v>316.86</v>
      </c>
      <c r="E21" s="16">
        <f>SUM(E5:E11,E14,E17)</f>
        <v>2.5</v>
      </c>
      <c r="F21" s="16">
        <f>SUM(F5:F11,F14,F17)</f>
        <v>333.86999999999995</v>
      </c>
      <c r="G21" s="17">
        <f t="shared" si="1"/>
        <v>17.009999999999934</v>
      </c>
      <c r="H21" s="18">
        <f t="shared" si="0"/>
        <v>5.3683014580571654E-2</v>
      </c>
    </row>
    <row r="22" spans="1:8" s="26" customFormat="1" ht="16" customHeight="1" x14ac:dyDescent="0.25">
      <c r="A22" s="32" t="s">
        <v>6</v>
      </c>
      <c r="B22" s="32"/>
      <c r="C22" s="32"/>
      <c r="D22" s="32"/>
      <c r="E22" s="32"/>
      <c r="F22" s="32"/>
      <c r="G22" s="32"/>
      <c r="H22" s="32"/>
    </row>
    <row r="23" spans="1:8" s="26" customFormat="1" ht="16" customHeight="1" x14ac:dyDescent="0.25">
      <c r="A23" s="31" t="s">
        <v>23</v>
      </c>
      <c r="B23" s="31"/>
      <c r="C23" s="31"/>
      <c r="D23" s="31"/>
      <c r="E23" s="31"/>
      <c r="F23" s="31"/>
      <c r="G23" s="31"/>
      <c r="H23" s="31"/>
    </row>
    <row r="24" spans="1:8" s="26" customFormat="1" ht="30" customHeight="1" x14ac:dyDescent="0.25">
      <c r="A24" s="30" t="s">
        <v>34</v>
      </c>
      <c r="B24" s="30"/>
      <c r="C24" s="30"/>
      <c r="D24" s="30"/>
      <c r="E24" s="30"/>
      <c r="F24" s="30"/>
      <c r="G24" s="30"/>
      <c r="H24" s="30"/>
    </row>
    <row r="25" spans="1:8" s="26" customFormat="1" ht="16" customHeight="1" x14ac:dyDescent="0.25">
      <c r="A25" s="31" t="s">
        <v>32</v>
      </c>
      <c r="B25" s="31"/>
      <c r="C25" s="31"/>
      <c r="D25" s="31"/>
      <c r="E25" s="31"/>
      <c r="F25" s="31"/>
      <c r="G25" s="31"/>
      <c r="H25" s="31"/>
    </row>
    <row r="26" spans="1:8" s="26" customFormat="1" ht="16" customHeight="1" x14ac:dyDescent="0.25">
      <c r="A26" s="31" t="s">
        <v>33</v>
      </c>
      <c r="B26" s="31"/>
      <c r="C26" s="31"/>
      <c r="D26" s="31"/>
      <c r="E26" s="31"/>
      <c r="F26" s="31"/>
      <c r="G26" s="31"/>
      <c r="H26" s="31"/>
    </row>
    <row r="27" spans="1:8" s="26" customFormat="1" ht="30" customHeight="1" x14ac:dyDescent="0.25">
      <c r="A27" s="30" t="s">
        <v>31</v>
      </c>
      <c r="B27" s="30"/>
      <c r="C27" s="30"/>
      <c r="D27" s="30"/>
      <c r="E27" s="30"/>
      <c r="F27" s="30"/>
      <c r="G27" s="30"/>
      <c r="H27" s="30"/>
    </row>
  </sheetData>
  <mergeCells count="13">
    <mergeCell ref="A22:H22"/>
    <mergeCell ref="A1:H1"/>
    <mergeCell ref="A2:H2"/>
    <mergeCell ref="C3:C4"/>
    <mergeCell ref="D3:D4"/>
    <mergeCell ref="F3:F4"/>
    <mergeCell ref="G3:H3"/>
    <mergeCell ref="E3:E4"/>
    <mergeCell ref="A27:H27"/>
    <mergeCell ref="A23:H23"/>
    <mergeCell ref="A24:H24"/>
    <mergeCell ref="A25:H25"/>
    <mergeCell ref="A26:H26"/>
  </mergeCells>
  <printOptions horizontalCentered="1"/>
  <pageMargins left="0.7" right="0.7" top="0.75" bottom="0.75" header="0.3" footer="0.3"/>
  <pageSetup orientation="landscape" horizontalDpi="1200" verticalDpi="1200" r:id="rId1"/>
  <headerFooter>
    <oddHeader xml:space="preserve">&amp;C
</oddHeader>
    <oddFooter>&amp;L  </oddFooter>
  </headerFooter>
  <ignoredErrors>
    <ignoredError sqref="C11:C17 F17 F14 D14 D17:E17 C21:F21 D11 F1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WNNNYYRNKDVH-1321847565-4899</_dlc_DocId>
    <_dlc_DocIdUrl xmlns="7c075b91-a788-4f5b-9c4e-5392c92c7fe8">
      <Url>https://collaboration.inside.nsf.gov/bfa/Budget/BDPlanning/BPLG/_layouts/15/DocIdRedir.aspx?ID=WNNNYYRNKDVH-1321847565-4899</Url>
      <Description>WNNNYYRNKDVH-1321847565-4899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02BE80-0922-4612-BB33-56C8D97A4CC8}">
  <ds:schemaRefs>
    <ds:schemaRef ds:uri="e257d72b-1bc7-45e7-84d8-ca60afca657e"/>
    <ds:schemaRef ds:uri="http://schemas.microsoft.com/office/2006/metadata/properties"/>
    <ds:schemaRef ds:uri="http://purl.org/dc/terms/"/>
    <ds:schemaRef ds:uri="7c075b91-a788-4f5b-9c4e-5392c92c7fe8"/>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3.xml><?xml version="1.0" encoding="utf-8"?>
<ds:datastoreItem xmlns:ds="http://schemas.openxmlformats.org/officeDocument/2006/customXml" ds:itemID="{41D1BB58-6CB1-4D75-ACA5-CADA1478B5BA}">
  <ds:schemaRefs>
    <ds:schemaRef ds:uri="http://schemas.microsoft.com/sharepoint/events"/>
  </ds:schemaRefs>
</ds:datastoreItem>
</file>

<file path=customXml/itemProps4.xml><?xml version="1.0" encoding="utf-8"?>
<ds:datastoreItem xmlns:ds="http://schemas.openxmlformats.org/officeDocument/2006/customXml" ds:itemID="{1B338405-97B7-4639-9B30-C1227FFDD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MPS Major Facilities</vt:lpstr>
      <vt:lpstr>'MPS Major Facilities'!Print_Area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Sabus, Chantel L.</cp:lastModifiedBy>
  <cp:lastPrinted>2023-03-16T19:54:03Z</cp:lastPrinted>
  <dcterms:created xsi:type="dcterms:W3CDTF">2018-11-16T16:51:05Z</dcterms:created>
  <dcterms:modified xsi:type="dcterms:W3CDTF">2023-03-16T19:55:08Z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9e19f62f-cc37-4945-9247-af651d229f86</vt:lpwstr>
  </property>
  <property fmtid="{D5CDD505-2E9C-101B-9397-08002B2CF9AE}" pid="4" name="TitusGUID">
    <vt:lpwstr>1d91b1ba-ccd6-4cdd-8cc7-2f711cc14a3c</vt:lpwstr>
  </property>
  <property fmtid="{D5CDD505-2E9C-101B-9397-08002B2CF9AE}" pid="5" name="ContainsCUI">
    <vt:lpwstr>No</vt:lpwstr>
  </property>
  <property fmtid="{D5CDD505-2E9C-101B-9397-08002B2CF9AE}" pid="6" name="VM">
    <vt:lpwstr>Yes</vt:lpwstr>
  </property>
  <property fmtid="{D5CDD505-2E9C-101B-9397-08002B2CF9AE}" pid="7" name="MediaServiceImageTags">
    <vt:lpwstr/>
  </property>
</Properties>
</file>