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319B95BE-7FFE-4A3C-980E-08E87A6B6252}" xr6:coauthVersionLast="47" xr6:coauthVersionMax="47" xr10:uidLastSave="{00000000-0000-0000-0000-000000000000}"/>
  <bookViews>
    <workbookView xWindow="-25320" yWindow="240" windowWidth="25440" windowHeight="15390" tabRatio="655" xr2:uid="{00000000-000D-0000-FFFF-FFFF00000000}"/>
  </bookViews>
  <sheets>
    <sheet name="CoSTEM Tble" sheetId="9" r:id="rId1"/>
  </sheets>
  <definedNames>
    <definedName name="_xlnm.Print_Area" localSheetId="0">'CoSTEM Tble'!$A$1:$K$56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2" i="9" l="1"/>
  <c r="C50" i="9"/>
  <c r="I41" i="9" l="1"/>
  <c r="J41" i="9" s="1"/>
  <c r="G10" i="9"/>
  <c r="C9" i="9"/>
  <c r="E9" i="9"/>
  <c r="F51" i="9"/>
  <c r="C13" i="9"/>
  <c r="D13" i="9"/>
  <c r="E13" i="9"/>
  <c r="F13" i="9"/>
  <c r="E39" i="9"/>
  <c r="E52" i="9" s="1"/>
  <c r="G49" i="9"/>
  <c r="G48" i="9"/>
  <c r="G47" i="9"/>
  <c r="G46" i="9"/>
  <c r="G45" i="9"/>
  <c r="G44" i="9"/>
  <c r="G43" i="9"/>
  <c r="G42" i="9"/>
  <c r="G41" i="9"/>
  <c r="D39" i="9"/>
  <c r="D52" i="9" s="1"/>
  <c r="F39" i="9"/>
  <c r="F52" i="9" s="1"/>
  <c r="G37" i="9"/>
  <c r="G36" i="9"/>
  <c r="I35" i="9"/>
  <c r="J35" i="9" s="1"/>
  <c r="G35" i="9"/>
  <c r="H53" i="9"/>
  <c r="F53" i="9"/>
  <c r="E53" i="9"/>
  <c r="D53" i="9"/>
  <c r="G33" i="9"/>
  <c r="G32" i="9"/>
  <c r="G31" i="9"/>
  <c r="G30" i="9"/>
  <c r="G29" i="9"/>
  <c r="G28" i="9"/>
  <c r="G27" i="9"/>
  <c r="G26" i="9"/>
  <c r="I25" i="9"/>
  <c r="J25" i="9" s="1"/>
  <c r="G25" i="9"/>
  <c r="G24" i="9"/>
  <c r="G23" i="9"/>
  <c r="G22" i="9"/>
  <c r="G21" i="9"/>
  <c r="H50" i="9"/>
  <c r="F19" i="9"/>
  <c r="E19" i="9"/>
  <c r="D19" i="9"/>
  <c r="G18" i="9"/>
  <c r="G17" i="9"/>
  <c r="G16" i="9"/>
  <c r="G15" i="9"/>
  <c r="I14" i="9"/>
  <c r="J14" i="9" s="1"/>
  <c r="H51" i="9" l="1"/>
  <c r="I16" i="9"/>
  <c r="J16" i="9" s="1"/>
  <c r="H39" i="9"/>
  <c r="H52" i="9" s="1"/>
  <c r="I20" i="9"/>
  <c r="J20" i="9" s="1"/>
  <c r="I24" i="9"/>
  <c r="J24" i="9" s="1"/>
  <c r="I28" i="9"/>
  <c r="J28" i="9" s="1"/>
  <c r="I32" i="9"/>
  <c r="J32" i="9" s="1"/>
  <c r="I44" i="9"/>
  <c r="J44" i="9" s="1"/>
  <c r="I48" i="9"/>
  <c r="J48" i="9" s="1"/>
  <c r="I43" i="9"/>
  <c r="J43" i="9" s="1"/>
  <c r="I17" i="9"/>
  <c r="J17" i="9" s="1"/>
  <c r="I30" i="9"/>
  <c r="J30" i="9" s="1"/>
  <c r="I27" i="9"/>
  <c r="J27" i="9" s="1"/>
  <c r="I47" i="9"/>
  <c r="J47" i="9" s="1"/>
  <c r="J42" i="9"/>
  <c r="I49" i="9"/>
  <c r="J49" i="9" s="1"/>
  <c r="I11" i="9"/>
  <c r="J11" i="9" s="1"/>
  <c r="I36" i="9"/>
  <c r="J36" i="9" s="1"/>
  <c r="I21" i="9"/>
  <c r="J21" i="9" s="1"/>
  <c r="I45" i="9"/>
  <c r="J45" i="9" s="1"/>
  <c r="I18" i="9"/>
  <c r="J18" i="9" s="1"/>
  <c r="I26" i="9"/>
  <c r="J26" i="9" s="1"/>
  <c r="I23" i="9"/>
  <c r="J23" i="9" s="1"/>
  <c r="I46" i="9"/>
  <c r="J46" i="9" s="1"/>
  <c r="I29" i="9"/>
  <c r="J29" i="9" s="1"/>
  <c r="I40" i="9"/>
  <c r="J40" i="9" s="1"/>
  <c r="I10" i="9"/>
  <c r="J10" i="9" s="1"/>
  <c r="I15" i="9"/>
  <c r="J15" i="9" s="1"/>
  <c r="I31" i="9"/>
  <c r="J31" i="9" s="1"/>
  <c r="I37" i="9"/>
  <c r="J37" i="9" s="1"/>
  <c r="I22" i="9"/>
  <c r="J22" i="9" s="1"/>
  <c r="I12" i="9"/>
  <c r="J12" i="9" s="1"/>
  <c r="I33" i="9"/>
  <c r="J33" i="9" s="1"/>
  <c r="I34" i="9"/>
  <c r="J34" i="9" s="1"/>
  <c r="H13" i="9"/>
  <c r="G11" i="9"/>
  <c r="G9" i="9" s="1"/>
  <c r="G12" i="9"/>
  <c r="C51" i="9"/>
  <c r="E51" i="9"/>
  <c r="F9" i="9"/>
  <c r="F38" i="9" s="1"/>
  <c r="H9" i="9"/>
  <c r="D9" i="9"/>
  <c r="E38" i="9"/>
  <c r="D38" i="9"/>
  <c r="G14" i="9"/>
  <c r="G13" i="9" s="1"/>
  <c r="H19" i="9"/>
  <c r="D50" i="9"/>
  <c r="C53" i="9"/>
  <c r="C19" i="9"/>
  <c r="G20" i="9"/>
  <c r="G34" i="9"/>
  <c r="G53" i="9" s="1"/>
  <c r="E50" i="9"/>
  <c r="C39" i="9"/>
  <c r="C52" i="9" s="1"/>
  <c r="G40" i="9"/>
  <c r="G39" i="9" s="1"/>
  <c r="G52" i="9" s="1"/>
  <c r="D51" i="9"/>
  <c r="F50" i="9"/>
  <c r="F54" i="9" s="1"/>
  <c r="I52" i="9" l="1"/>
  <c r="J52" i="9" s="1"/>
  <c r="I39" i="9"/>
  <c r="J39" i="9" s="1"/>
  <c r="I53" i="9"/>
  <c r="J53" i="9" s="1"/>
  <c r="I9" i="9"/>
  <c r="J9" i="9" s="1"/>
  <c r="I51" i="9"/>
  <c r="J51" i="9" s="1"/>
  <c r="I19" i="9"/>
  <c r="J19" i="9" s="1"/>
  <c r="I50" i="9"/>
  <c r="J50" i="9" s="1"/>
  <c r="I13" i="9"/>
  <c r="J13" i="9" s="1"/>
  <c r="H54" i="9"/>
  <c r="E54" i="9"/>
  <c r="G51" i="9"/>
  <c r="H38" i="9"/>
  <c r="C38" i="9"/>
  <c r="G50" i="9"/>
  <c r="G19" i="9"/>
  <c r="D54" i="9"/>
  <c r="C54" i="9"/>
  <c r="G38" i="9" l="1"/>
  <c r="G54" i="9"/>
  <c r="I38" i="9"/>
  <c r="J38" i="9" s="1"/>
  <c r="I54" i="9"/>
  <c r="J54" i="9" s="1"/>
</calcChain>
</file>

<file path=xl/sharedStrings.xml><?xml version="1.0" encoding="utf-8"?>
<sst xmlns="http://schemas.openxmlformats.org/spreadsheetml/2006/main" count="92" uniqueCount="69">
  <si>
    <t>(Dollars in Millions)</t>
  </si>
  <si>
    <t>Amount</t>
  </si>
  <si>
    <t>Percent</t>
  </si>
  <si>
    <t>Minority-Serving Institutions</t>
  </si>
  <si>
    <t>NSF Scholarships in STEM (S-STEM) (H-1B)</t>
  </si>
  <si>
    <t>Robert Noyce Scholarship (Noyce) Program</t>
  </si>
  <si>
    <t>Advanced Technological Education (ATE)</t>
  </si>
  <si>
    <t>Advancing Informal STEM Learning (AISL)</t>
  </si>
  <si>
    <t>Improving Undergraduate STEM Education (IUSE)</t>
  </si>
  <si>
    <t>International Research Experiences for Students (IRES)</t>
  </si>
  <si>
    <t>Louis Stokes Alliances for Minority Participation (LSAMP)</t>
  </si>
  <si>
    <t>NSF Postdoctoral Programs</t>
  </si>
  <si>
    <t>Geosciences Postdoctoral Fellowships</t>
  </si>
  <si>
    <t>Postdoctoral Research Fellowships in Biology (PRFB)</t>
  </si>
  <si>
    <t>SPRF-Broadening Participation</t>
  </si>
  <si>
    <t>UG</t>
  </si>
  <si>
    <t>G</t>
  </si>
  <si>
    <t>O&amp;I</t>
  </si>
  <si>
    <t>K-12</t>
  </si>
  <si>
    <t xml:space="preserve">Total, NSF STEM Education </t>
  </si>
  <si>
    <t>K-12 STEM Education Programs (K-12) Subtotal</t>
  </si>
  <si>
    <t>Undergraduate STEM Education Programs (UG) Subtotal</t>
  </si>
  <si>
    <t>Other Grant Programs</t>
  </si>
  <si>
    <t>NSF Research Traineeship (NRT)</t>
  </si>
  <si>
    <t>Discovery Research PreK-12 (DRK-12)</t>
  </si>
  <si>
    <t>SPRF-Fundamental Research</t>
  </si>
  <si>
    <t>CyberTraining</t>
  </si>
  <si>
    <t>NATIONAL SCIENCE FOUNDATION</t>
  </si>
  <si>
    <t>CoSTEM INVENTORY AND POSTDOCTORAL FELLOWSHIP PROGRAMS</t>
  </si>
  <si>
    <t>BY LEVEL OF EDUCATION</t>
  </si>
  <si>
    <t>Tribal Colleges and Universities Program (TCUP)</t>
  </si>
  <si>
    <t>Fellowships and Scholarships</t>
  </si>
  <si>
    <t>Computer Science for All (CSforAll)</t>
  </si>
  <si>
    <t>Graduate Research Fellowship Program (GRFP)</t>
  </si>
  <si>
    <t>Harnessing the Data Revolution (HDR): Data Science Corps (DSC)</t>
  </si>
  <si>
    <t>CyberCorps®: Scholarship for Service (SFS)</t>
  </si>
  <si>
    <t>Excellence Awards in Science and Engineering (EASE)</t>
  </si>
  <si>
    <t>MPS ASCEND Postdoctoral Research Fellowships</t>
  </si>
  <si>
    <t>Entreprenural Fellowships</t>
  </si>
  <si>
    <t>Research and Mentoring for Postbaccalaureates in Biological Sciences (RaMP)</t>
  </si>
  <si>
    <t>Research Experiences for Undergraduates (REU) - Sites and Supplements</t>
  </si>
  <si>
    <t>Historically Black Colleges and Universities Undergraduate Program (HBCU-UP)</t>
  </si>
  <si>
    <t>Research Experiences for Teachers (RET) in Engineering and Computer Science</t>
  </si>
  <si>
    <t>Alliances for Graduate Education and the Professoriate (AGEP)</t>
  </si>
  <si>
    <r>
      <t>EDU Core Research (ECR)</t>
    </r>
    <r>
      <rPr>
        <vertAlign val="superscript"/>
        <sz val="11"/>
        <color rgb="FF000000"/>
        <rFont val="Open Sans"/>
      </rPr>
      <t>1</t>
    </r>
  </si>
  <si>
    <t>FY 2024 BUDGET REQUEST TO CONGRESS</t>
  </si>
  <si>
    <t>FY 2022
Actual</t>
  </si>
  <si>
    <t>FY 2024
Request</t>
  </si>
  <si>
    <t>IUSE: Hispanic Serving Institutions Program (HSI) Program</t>
  </si>
  <si>
    <t>Graduate and Professional STEM Education Programs (G) Subtotal</t>
  </si>
  <si>
    <t>Outreach and Informal STEM Education Programs (O&amp;I) Subtotal</t>
  </si>
  <si>
    <t>Innovative Technology Experiences for Teachers and Students (ITEST) (H-1B)</t>
  </si>
  <si>
    <t xml:space="preserve"> CHIPS and Science</t>
  </si>
  <si>
    <t xml:space="preserve"> Base</t>
  </si>
  <si>
    <r>
      <t>Engineering Postoctoral Fellowships</t>
    </r>
    <r>
      <rPr>
        <vertAlign val="superscript"/>
        <sz val="11"/>
        <rFont val="Open Sans"/>
      </rPr>
      <t>1</t>
    </r>
  </si>
  <si>
    <t>[8.00]</t>
  </si>
  <si>
    <t>[4.84]</t>
  </si>
  <si>
    <t>Subtotal, CoSTEM Inventory
   Programs</t>
  </si>
  <si>
    <t>Emerging Frontiers in Res. &amp; Innovation (EFRI) Res. Experience &amp; Mentoring (REM)</t>
  </si>
  <si>
    <r>
      <rPr>
        <vertAlign val="superscript"/>
        <sz val="11"/>
        <rFont val="Open Sans"/>
      </rPr>
      <t>1</t>
    </r>
    <r>
      <rPr>
        <sz val="11"/>
        <rFont val="Open Sans"/>
      </rPr>
      <t xml:space="preserve"> Launched in FY 2022 with American Rescue Plan Supplemental Appropriation Funds.  FY 2022 funding shown for comparision purposes only.</t>
    </r>
  </si>
  <si>
    <r>
      <t>STEM Education Postdoctoral Research Fellowships</t>
    </r>
    <r>
      <rPr>
        <vertAlign val="superscript"/>
        <sz val="11"/>
        <color theme="1"/>
        <rFont val="Open Sans"/>
      </rPr>
      <t>1</t>
    </r>
  </si>
  <si>
    <t>Eddie Bernice Johnson INCLUDES Initiative (INCLUDES Initiative)</t>
  </si>
  <si>
    <r>
      <rPr>
        <vertAlign val="superscript"/>
        <sz val="11"/>
        <color theme="1"/>
        <rFont val="Open Sans"/>
      </rPr>
      <t>2</t>
    </r>
    <r>
      <rPr>
        <sz val="11"/>
        <color theme="1"/>
        <rFont val="Open Sans"/>
      </rPr>
      <t xml:space="preserve"> Captures both the FY 2023 Omnibus appropriation and the Disaster Relief Supplemental appropriation base.</t>
    </r>
  </si>
  <si>
    <t>FY 2023
Estimate
Base</t>
  </si>
  <si>
    <t>FY 2023 
Estimate
Total</t>
  </si>
  <si>
    <t>Astronomy and Astrophysics Postdoctoral Fellowships</t>
  </si>
  <si>
    <t xml:space="preserve">Mathematical Sciences Postdoctoral Research Fellowships </t>
  </si>
  <si>
    <t>Disaster Relief Supplemental</t>
  </si>
  <si>
    <r>
      <t>Change over 
FY 2023 Base Total</t>
    </r>
    <r>
      <rPr>
        <b/>
        <vertAlign val="superscript"/>
        <sz val="11"/>
        <rFont val="Open Sans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</si>
</sst>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164" formatCode="#,##0.00;\-#,##0.00;&quot;-&quot;??"/>
    <numFmt numFmtId="165" formatCode="0.0%;\-0.0%;&quot;-&quot;??"/>
    <numFmt numFmtId="166" formatCode="&quot;$&quot;#,##0.00;\-&quot;$&quot;#,##0.00;&quot;-&quot;??"/>
    <numFmt numFmtId="167" formatCode="0.0%"/>
    <numFmt numFmtId="168" formatCode="&quot;$&quot;#,##0.00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Open Sans"/>
    </font>
    <font>
      <sz val="11"/>
      <color rgb="FF000000"/>
      <name val="Calibri"/>
      <family val="2"/>
      <scheme val="minor"/>
    </font>
    <font>
      <b/>
      <sz val="11"/>
      <name val="Open Sans"/>
    </font>
    <font>
      <sz val="11"/>
      <name val="Open Sans"/>
    </font>
    <font>
      <b/>
      <sz val="11"/>
      <color indexed="8"/>
      <name val="Open Sans"/>
    </font>
    <font>
      <b/>
      <sz val="11"/>
      <color theme="1"/>
      <name val="Open Sans"/>
    </font>
    <font>
      <sz val="11"/>
      <color indexed="8"/>
      <name val="Open Sans"/>
    </font>
    <font>
      <vertAlign val="superscript"/>
      <sz val="11"/>
      <color rgb="FF000000"/>
      <name val="Open Sans"/>
    </font>
    <font>
      <vertAlign val="superscript"/>
      <sz val="11"/>
      <color theme="1"/>
      <name val="Open Sans"/>
    </font>
    <font>
      <vertAlign val="superscript"/>
      <sz val="11"/>
      <name val="Open Sans"/>
    </font>
    <font>
      <b/>
      <vertAlign val="superscript"/>
      <sz val="11"/>
      <name val="Open Sans"/>
    </font>
    <font>
      <b/>
      <sz val="11"/>
      <name val="Open Sans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4" fillId="0" borderId="0"/>
  </cellStyleXfs>
  <cellXfs count="111">
    <xf numFmtId="0" fontId="0" fillId="0" borderId="0" xfId="0"/>
    <xf numFmtId="0" fontId="3" fillId="0" borderId="0" xfId="2" applyFont="1"/>
    <xf numFmtId="0" fontId="6" fillId="0" borderId="0" xfId="0" applyFont="1"/>
    <xf numFmtId="166" fontId="5" fillId="2" borderId="8" xfId="2" applyNumberFormat="1" applyFont="1" applyFill="1" applyBorder="1" applyAlignment="1">
      <alignment vertical="top"/>
    </xf>
    <xf numFmtId="0" fontId="6" fillId="0" borderId="12" xfId="2" applyFont="1" applyBorder="1" applyAlignment="1">
      <alignment horizontal="center" vertical="top"/>
    </xf>
    <xf numFmtId="0" fontId="9" fillId="0" borderId="0" xfId="2" applyFont="1" applyAlignment="1" applyProtection="1">
      <alignment vertical="top" wrapText="1"/>
      <protection locked="0"/>
    </xf>
    <xf numFmtId="0" fontId="9" fillId="0" borderId="0" xfId="2" applyFont="1" applyAlignment="1" applyProtection="1">
      <alignment wrapText="1" readingOrder="1"/>
      <protection locked="0"/>
    </xf>
    <xf numFmtId="0" fontId="6" fillId="0" borderId="9" xfId="2" applyFont="1" applyBorder="1" applyAlignment="1">
      <alignment horizontal="center" vertical="top"/>
    </xf>
    <xf numFmtId="0" fontId="9" fillId="0" borderId="3" xfId="2" applyFont="1" applyBorder="1" applyAlignment="1" applyProtection="1">
      <alignment wrapText="1" readingOrder="1"/>
      <protection locked="0"/>
    </xf>
    <xf numFmtId="166" fontId="5" fillId="2" borderId="4" xfId="2" applyNumberFormat="1" applyFont="1" applyFill="1" applyBorder="1" applyAlignment="1">
      <alignment vertical="top"/>
    </xf>
    <xf numFmtId="0" fontId="6" fillId="0" borderId="0" xfId="2" applyFont="1" applyAlignment="1" applyProtection="1">
      <alignment wrapText="1" readingOrder="1"/>
      <protection locked="0"/>
    </xf>
    <xf numFmtId="0" fontId="9" fillId="0" borderId="0" xfId="2" applyFont="1" applyAlignment="1" applyProtection="1">
      <alignment vertical="top" wrapText="1" readingOrder="1"/>
      <protection locked="0"/>
    </xf>
    <xf numFmtId="0" fontId="9" fillId="0" borderId="0" xfId="2" applyFont="1" applyAlignment="1" applyProtection="1">
      <alignment vertical="top"/>
      <protection locked="0"/>
    </xf>
    <xf numFmtId="0" fontId="9" fillId="0" borderId="0" xfId="2" applyFont="1" applyAlignment="1" applyProtection="1">
      <alignment wrapText="1"/>
      <protection locked="0"/>
    </xf>
    <xf numFmtId="166" fontId="5" fillId="3" borderId="6" xfId="2" applyNumberFormat="1" applyFont="1" applyFill="1" applyBorder="1" applyAlignment="1">
      <alignment vertical="top"/>
    </xf>
    <xf numFmtId="166" fontId="5" fillId="3" borderId="7" xfId="2" applyNumberFormat="1" applyFont="1" applyFill="1" applyBorder="1" applyAlignment="1">
      <alignment vertical="top"/>
    </xf>
    <xf numFmtId="0" fontId="9" fillId="2" borderId="9" xfId="2" applyFont="1" applyFill="1" applyBorder="1" applyAlignment="1" applyProtection="1">
      <alignment horizontal="center" wrapText="1" readingOrder="1"/>
      <protection locked="0"/>
    </xf>
    <xf numFmtId="0" fontId="7" fillId="2" borderId="3" xfId="2" applyFont="1" applyFill="1" applyBorder="1" applyAlignment="1" applyProtection="1">
      <alignment wrapText="1" readingOrder="1"/>
      <protection locked="0"/>
    </xf>
    <xf numFmtId="166" fontId="5" fillId="2" borderId="3" xfId="2" applyNumberFormat="1" applyFont="1" applyFill="1" applyBorder="1" applyAlignment="1">
      <alignment vertical="top"/>
    </xf>
    <xf numFmtId="166" fontId="5" fillId="2" borderId="9" xfId="2" applyNumberFormat="1" applyFont="1" applyFill="1" applyBorder="1" applyAlignment="1">
      <alignment vertical="top"/>
    </xf>
    <xf numFmtId="0" fontId="6" fillId="0" borderId="12" xfId="2" applyFont="1" applyBorder="1"/>
    <xf numFmtId="166" fontId="5" fillId="0" borderId="4" xfId="2" applyNumberFormat="1" applyFont="1" applyBorder="1"/>
    <xf numFmtId="166" fontId="5" fillId="0" borderId="13" xfId="2" applyNumberFormat="1" applyFont="1" applyBorder="1"/>
    <xf numFmtId="166" fontId="5" fillId="0" borderId="4" xfId="2" applyNumberFormat="1" applyFont="1" applyBorder="1" applyAlignment="1">
      <alignment vertical="top"/>
    </xf>
    <xf numFmtId="165" fontId="8" fillId="2" borderId="16" xfId="2" applyNumberFormat="1" applyFont="1" applyFill="1" applyBorder="1" applyAlignment="1">
      <alignment horizontal="right" vertical="top"/>
    </xf>
    <xf numFmtId="165" fontId="8" fillId="3" borderId="17" xfId="2" applyNumberFormat="1" applyFont="1" applyFill="1" applyBorder="1" applyAlignment="1">
      <alignment horizontal="right" vertical="top"/>
    </xf>
    <xf numFmtId="165" fontId="8" fillId="2" borderId="18" xfId="2" applyNumberFormat="1" applyFont="1" applyFill="1" applyBorder="1" applyAlignment="1">
      <alignment horizontal="right" vertical="top"/>
    </xf>
    <xf numFmtId="164" fontId="9" fillId="0" borderId="5" xfId="2" applyNumberFormat="1" applyFont="1" applyBorder="1" applyAlignment="1" applyProtection="1">
      <alignment vertical="top"/>
      <protection locked="0"/>
    </xf>
    <xf numFmtId="164" fontId="9" fillId="0" borderId="3" xfId="2" applyNumberFormat="1" applyFont="1" applyBorder="1" applyAlignment="1" applyProtection="1">
      <alignment vertical="top"/>
      <protection locked="0"/>
    </xf>
    <xf numFmtId="165" fontId="3" fillId="0" borderId="22" xfId="2" applyNumberFormat="1" applyFont="1" applyBorder="1" applyAlignment="1">
      <alignment horizontal="right" vertical="top"/>
    </xf>
    <xf numFmtId="164" fontId="9" fillId="0" borderId="0" xfId="2" applyNumberFormat="1" applyFont="1" applyAlignment="1" applyProtection="1">
      <alignment vertical="top"/>
      <protection locked="0"/>
    </xf>
    <xf numFmtId="165" fontId="3" fillId="0" borderId="20" xfId="2" applyNumberFormat="1" applyFont="1" applyBorder="1" applyAlignment="1">
      <alignment horizontal="right" vertical="top"/>
    </xf>
    <xf numFmtId="0" fontId="3" fillId="0" borderId="12" xfId="2" applyFont="1" applyBorder="1"/>
    <xf numFmtId="165" fontId="8" fillId="0" borderId="16" xfId="2" applyNumberFormat="1" applyFont="1" applyBorder="1" applyAlignment="1">
      <alignment horizontal="right"/>
    </xf>
    <xf numFmtId="167" fontId="5" fillId="3" borderId="17" xfId="3" applyNumberFormat="1" applyFont="1" applyFill="1" applyBorder="1" applyAlignment="1">
      <alignment vertical="top"/>
    </xf>
    <xf numFmtId="166" fontId="5" fillId="2" borderId="18" xfId="2" applyNumberFormat="1" applyFont="1" applyFill="1" applyBorder="1" applyAlignment="1">
      <alignment vertical="top"/>
    </xf>
    <xf numFmtId="164" fontId="9" fillId="0" borderId="22" xfId="2" applyNumberFormat="1" applyFont="1" applyBorder="1" applyAlignment="1" applyProtection="1">
      <alignment vertical="top"/>
      <protection locked="0"/>
    </xf>
    <xf numFmtId="164" fontId="9" fillId="0" borderId="20" xfId="2" applyNumberFormat="1" applyFont="1" applyBorder="1" applyAlignment="1" applyProtection="1">
      <alignment vertical="top"/>
      <protection locked="0"/>
    </xf>
    <xf numFmtId="166" fontId="5" fillId="2" borderId="16" xfId="2" applyNumberFormat="1" applyFont="1" applyFill="1" applyBorder="1" applyAlignment="1">
      <alignment vertical="top"/>
    </xf>
    <xf numFmtId="166" fontId="5" fillId="3" borderId="17" xfId="2" applyNumberFormat="1" applyFont="1" applyFill="1" applyBorder="1" applyAlignment="1">
      <alignment vertical="top"/>
    </xf>
    <xf numFmtId="164" fontId="6" fillId="0" borderId="20" xfId="2" applyNumberFormat="1" applyFont="1" applyBorder="1" applyAlignment="1" applyProtection="1">
      <alignment vertical="top"/>
      <protection locked="0"/>
    </xf>
    <xf numFmtId="166" fontId="5" fillId="0" borderId="16" xfId="2" applyNumberFormat="1" applyFont="1" applyBorder="1"/>
    <xf numFmtId="166" fontId="5" fillId="0" borderId="16" xfId="2" applyNumberFormat="1" applyFont="1" applyBorder="1" applyAlignment="1">
      <alignment vertical="top"/>
    </xf>
    <xf numFmtId="164" fontId="6" fillId="0" borderId="20" xfId="2" applyNumberFormat="1" applyFont="1" applyBorder="1" applyAlignment="1" applyProtection="1">
      <alignment horizontal="right" vertical="top"/>
      <protection locked="0"/>
    </xf>
    <xf numFmtId="0" fontId="5" fillId="0" borderId="21" xfId="2" applyFont="1" applyBorder="1" applyAlignment="1" applyProtection="1">
      <alignment horizontal="right" readingOrder="1"/>
      <protection locked="0"/>
    </xf>
    <xf numFmtId="0" fontId="6" fillId="4" borderId="10" xfId="0" applyFont="1" applyFill="1" applyBorder="1"/>
    <xf numFmtId="0" fontId="6" fillId="4" borderId="12" xfId="0" applyFont="1" applyFill="1" applyBorder="1"/>
    <xf numFmtId="0" fontId="6" fillId="4" borderId="11" xfId="0" applyFont="1" applyFill="1" applyBorder="1"/>
    <xf numFmtId="166" fontId="5" fillId="2" borderId="15" xfId="2" applyNumberFormat="1" applyFont="1" applyFill="1" applyBorder="1" applyAlignment="1">
      <alignment vertical="top"/>
    </xf>
    <xf numFmtId="164" fontId="9" fillId="0" borderId="14" xfId="2" applyNumberFormat="1" applyFont="1" applyBorder="1" applyAlignment="1" applyProtection="1">
      <alignment vertical="top"/>
      <protection locked="0"/>
    </xf>
    <xf numFmtId="164" fontId="9" fillId="0" borderId="12" xfId="2" applyNumberFormat="1" applyFont="1" applyBorder="1" applyAlignment="1" applyProtection="1">
      <alignment vertical="top"/>
      <protection locked="0"/>
    </xf>
    <xf numFmtId="164" fontId="9" fillId="0" borderId="9" xfId="2" applyNumberFormat="1" applyFont="1" applyBorder="1" applyAlignment="1" applyProtection="1">
      <alignment vertical="top"/>
      <protection locked="0"/>
    </xf>
    <xf numFmtId="166" fontId="5" fillId="2" borderId="13" xfId="2" applyNumberFormat="1" applyFont="1" applyFill="1" applyBorder="1" applyAlignment="1">
      <alignment vertical="top"/>
    </xf>
    <xf numFmtId="164" fontId="6" fillId="0" borderId="12" xfId="2" applyNumberFormat="1" applyFont="1" applyBorder="1" applyAlignment="1" applyProtection="1">
      <alignment vertical="top"/>
      <protection locked="0"/>
    </xf>
    <xf numFmtId="166" fontId="5" fillId="0" borderId="13" xfId="2" applyNumberFormat="1" applyFont="1" applyBorder="1" applyAlignment="1">
      <alignment vertical="top"/>
    </xf>
    <xf numFmtId="164" fontId="6" fillId="0" borderId="0" xfId="2" applyNumberFormat="1" applyFont="1" applyAlignment="1" applyProtection="1">
      <alignment vertical="top"/>
      <protection locked="0"/>
    </xf>
    <xf numFmtId="0" fontId="5" fillId="0" borderId="2" xfId="2" applyFont="1" applyBorder="1" applyAlignment="1" applyProtection="1">
      <alignment horizontal="right" readingOrder="1"/>
      <protection locked="0"/>
    </xf>
    <xf numFmtId="7" fontId="5" fillId="2" borderId="8" xfId="2" applyNumberFormat="1" applyFont="1" applyFill="1" applyBorder="1" applyAlignment="1">
      <alignment vertical="top"/>
    </xf>
    <xf numFmtId="164" fontId="6" fillId="0" borderId="5" xfId="2" applyNumberFormat="1" applyFont="1" applyBorder="1" applyAlignment="1">
      <alignment vertical="top"/>
    </xf>
    <xf numFmtId="164" fontId="6" fillId="0" borderId="0" xfId="2" applyNumberFormat="1" applyFont="1" applyAlignment="1">
      <alignment vertical="top"/>
    </xf>
    <xf numFmtId="168" fontId="5" fillId="2" borderId="4" xfId="2" applyNumberFormat="1" applyFont="1" applyFill="1" applyBorder="1" applyAlignment="1">
      <alignment vertical="top"/>
    </xf>
    <xf numFmtId="0" fontId="5" fillId="0" borderId="0" xfId="2" applyFont="1" applyAlignment="1" applyProtection="1">
      <alignment horizontal="center" wrapText="1" readingOrder="1"/>
      <protection locked="0"/>
    </xf>
    <xf numFmtId="0" fontId="6" fillId="0" borderId="2" xfId="2" applyFont="1" applyBorder="1" applyAlignment="1" applyProtection="1">
      <alignment horizontal="center" wrapText="1" readingOrder="1"/>
      <protection locked="0"/>
    </xf>
    <xf numFmtId="0" fontId="14" fillId="0" borderId="1" xfId="2" applyFont="1" applyBorder="1" applyAlignment="1" applyProtection="1">
      <alignment horizontal="center" vertical="center" wrapText="1" readingOrder="1"/>
      <protection locked="0"/>
    </xf>
    <xf numFmtId="0" fontId="5" fillId="0" borderId="19" xfId="2" applyFont="1" applyBorder="1" applyAlignment="1" applyProtection="1">
      <alignment horizontal="center" vertical="center" wrapText="1" readingOrder="1"/>
      <protection locked="0"/>
    </xf>
    <xf numFmtId="0" fontId="5" fillId="0" borderId="0" xfId="2" applyFont="1" applyAlignment="1" applyProtection="1">
      <alignment horizontal="center" vertical="center" wrapText="1" readingOrder="1"/>
      <protection locked="0"/>
    </xf>
    <xf numFmtId="0" fontId="5" fillId="0" borderId="20" xfId="2" applyFont="1" applyBorder="1" applyAlignment="1" applyProtection="1">
      <alignment horizontal="center" vertical="center" wrapText="1" readingOrder="1"/>
      <protection locked="0"/>
    </xf>
    <xf numFmtId="0" fontId="6" fillId="0" borderId="10" xfId="2" applyFont="1" applyBorder="1" applyAlignment="1" applyProtection="1">
      <alignment horizontal="left" wrapText="1" readingOrder="1"/>
      <protection locked="0"/>
    </xf>
    <xf numFmtId="0" fontId="6" fillId="0" borderId="12" xfId="2" applyFont="1" applyBorder="1" applyAlignment="1" applyProtection="1">
      <alignment horizontal="left" wrapText="1" readingOrder="1"/>
      <protection locked="0"/>
    </xf>
    <xf numFmtId="0" fontId="6" fillId="0" borderId="11" xfId="2" applyFont="1" applyBorder="1" applyAlignment="1" applyProtection="1">
      <alignment horizontal="left" wrapText="1" readingOrder="1"/>
      <protection locked="0"/>
    </xf>
    <xf numFmtId="0" fontId="6" fillId="0" borderId="1" xfId="2" applyFont="1" applyBorder="1" applyAlignment="1" applyProtection="1">
      <alignment horizontal="center" readingOrder="1"/>
      <protection locked="0"/>
    </xf>
    <xf numFmtId="0" fontId="6" fillId="0" borderId="0" xfId="2" applyFont="1" applyAlignment="1" applyProtection="1">
      <alignment horizontal="center" readingOrder="1"/>
      <protection locked="0"/>
    </xf>
    <xf numFmtId="0" fontId="6" fillId="0" borderId="2" xfId="2" applyFont="1" applyBorder="1" applyAlignment="1" applyProtection="1">
      <alignment horizontal="center" readingOrder="1"/>
      <protection locked="0"/>
    </xf>
    <xf numFmtId="0" fontId="5" fillId="0" borderId="19" xfId="2" applyFont="1" applyBorder="1" applyAlignment="1" applyProtection="1">
      <alignment horizontal="right" wrapText="1" readingOrder="1"/>
      <protection locked="0"/>
    </xf>
    <xf numFmtId="0" fontId="5" fillId="0" borderId="20" xfId="2" applyFont="1" applyBorder="1" applyAlignment="1" applyProtection="1">
      <alignment horizontal="right" wrapText="1" readingOrder="1"/>
      <protection locked="0"/>
    </xf>
    <xf numFmtId="0" fontId="5" fillId="0" borderId="21" xfId="2" applyFont="1" applyBorder="1" applyAlignment="1" applyProtection="1">
      <alignment horizontal="right" wrapText="1" readingOrder="1"/>
      <protection locked="0"/>
    </xf>
    <xf numFmtId="0" fontId="5" fillId="0" borderId="10" xfId="2" applyFont="1" applyBorder="1" applyAlignment="1" applyProtection="1">
      <alignment horizontal="right" wrapText="1" readingOrder="1"/>
      <protection locked="0"/>
    </xf>
    <xf numFmtId="0" fontId="5" fillId="0" borderId="12" xfId="2" applyFont="1" applyBorder="1" applyAlignment="1" applyProtection="1">
      <alignment horizontal="right" wrapText="1" readingOrder="1"/>
      <protection locked="0"/>
    </xf>
    <xf numFmtId="0" fontId="5" fillId="0" borderId="11" xfId="2" applyFont="1" applyBorder="1" applyAlignment="1" applyProtection="1">
      <alignment horizontal="right" wrapText="1" readingOrder="1"/>
      <protection locked="0"/>
    </xf>
    <xf numFmtId="0" fontId="14" fillId="0" borderId="8" xfId="2" applyFont="1" applyBorder="1" applyAlignment="1" applyProtection="1">
      <alignment horizontal="center" wrapText="1" readingOrder="1"/>
      <protection locked="0"/>
    </xf>
    <xf numFmtId="0" fontId="7" fillId="0" borderId="13" xfId="2" applyFont="1" applyBorder="1" applyAlignment="1" applyProtection="1">
      <alignment horizontal="left" wrapText="1" readingOrder="1"/>
      <protection locked="0"/>
    </xf>
    <xf numFmtId="0" fontId="7" fillId="0" borderId="4" xfId="2" applyFont="1" applyBorder="1" applyAlignment="1" applyProtection="1">
      <alignment horizontal="left" readingOrder="1"/>
      <protection locked="0"/>
    </xf>
    <xf numFmtId="0" fontId="7" fillId="3" borderId="7" xfId="2" applyFont="1" applyFill="1" applyBorder="1" applyAlignment="1" applyProtection="1">
      <alignment horizontal="left" wrapText="1" readingOrder="1"/>
      <protection locked="0"/>
    </xf>
    <xf numFmtId="0" fontId="7" fillId="3" borderId="6" xfId="2" applyFont="1" applyFill="1" applyBorder="1" applyAlignment="1" applyProtection="1">
      <alignment horizontal="left" wrapText="1" readingOrder="1"/>
      <protection locked="0"/>
    </xf>
    <xf numFmtId="0" fontId="6" fillId="0" borderId="1" xfId="2" applyFont="1" applyBorder="1" applyAlignment="1">
      <alignment horizontal="left" vertical="top" wrapText="1"/>
    </xf>
    <xf numFmtId="0" fontId="6" fillId="0" borderId="0" xfId="2" applyFont="1" applyAlignment="1">
      <alignment horizontal="left" vertical="top" wrapText="1"/>
    </xf>
    <xf numFmtId="0" fontId="7" fillId="2" borderId="13" xfId="2" applyFont="1" applyFill="1" applyBorder="1" applyAlignment="1" applyProtection="1">
      <alignment horizontal="left" readingOrder="1"/>
      <protection locked="0"/>
    </xf>
    <xf numFmtId="0" fontId="7" fillId="2" borderId="4" xfId="2" applyFont="1" applyFill="1" applyBorder="1" applyAlignment="1" applyProtection="1">
      <alignment horizontal="left" readingOrder="1"/>
      <protection locked="0"/>
    </xf>
    <xf numFmtId="0" fontId="7" fillId="0" borderId="13" xfId="2" applyFont="1" applyBorder="1" applyAlignment="1" applyProtection="1">
      <alignment horizontal="left" readingOrder="1"/>
      <protection locked="0"/>
    </xf>
    <xf numFmtId="0" fontId="7" fillId="0" borderId="4" xfId="2" applyFont="1" applyBorder="1" applyAlignment="1" applyProtection="1">
      <alignment horizontal="left" wrapText="1" readingOrder="1"/>
      <protection locked="0"/>
    </xf>
    <xf numFmtId="0" fontId="7" fillId="2" borderId="9" xfId="2" applyFont="1" applyFill="1" applyBorder="1" applyAlignment="1" applyProtection="1">
      <alignment horizontal="left" wrapText="1" readingOrder="1"/>
      <protection locked="0"/>
    </xf>
    <xf numFmtId="0" fontId="7" fillId="2" borderId="3" xfId="2" applyFont="1" applyFill="1" applyBorder="1" applyAlignment="1" applyProtection="1">
      <alignment horizontal="left" wrapText="1" readingOrder="1"/>
      <protection locked="0"/>
    </xf>
    <xf numFmtId="0" fontId="7" fillId="2" borderId="13" xfId="2" applyFont="1" applyFill="1" applyBorder="1" applyAlignment="1" applyProtection="1">
      <alignment horizontal="left" wrapText="1" readingOrder="1"/>
      <protection locked="0"/>
    </xf>
    <xf numFmtId="0" fontId="7" fillId="2" borderId="4" xfId="2" applyFont="1" applyFill="1" applyBorder="1" applyAlignment="1" applyProtection="1">
      <alignment horizontal="left" wrapText="1" readingOrder="1"/>
      <protection locked="0"/>
    </xf>
    <xf numFmtId="0" fontId="5" fillId="0" borderId="1" xfId="2" applyFont="1" applyBorder="1" applyAlignment="1" applyProtection="1">
      <alignment horizontal="right" wrapText="1" readingOrder="1"/>
      <protection locked="0"/>
    </xf>
    <xf numFmtId="0" fontId="5" fillId="0" borderId="0" xfId="2" applyFont="1" applyAlignment="1" applyProtection="1">
      <alignment horizontal="right" wrapText="1" readingOrder="1"/>
      <protection locked="0"/>
    </xf>
    <xf numFmtId="0" fontId="5" fillId="0" borderId="2" xfId="2" applyFont="1" applyBorder="1" applyAlignment="1" applyProtection="1">
      <alignment horizontal="right" wrapText="1" readingOrder="1"/>
      <protection locked="0"/>
    </xf>
    <xf numFmtId="0" fontId="5" fillId="0" borderId="2" xfId="2" applyFont="1" applyBorder="1" applyAlignment="1" applyProtection="1">
      <alignment horizontal="center" wrapText="1" readingOrder="1"/>
      <protection locked="0"/>
    </xf>
    <xf numFmtId="0" fontId="5" fillId="0" borderId="23" xfId="2" applyFont="1" applyBorder="1" applyAlignment="1" applyProtection="1">
      <alignment horizontal="right" wrapText="1" readingOrder="1"/>
      <protection locked="0"/>
    </xf>
    <xf numFmtId="0" fontId="5" fillId="0" borderId="24" xfId="2" applyFont="1" applyBorder="1" applyAlignment="1" applyProtection="1">
      <alignment horizontal="right" wrapText="1" readingOrder="1"/>
      <protection locked="0"/>
    </xf>
    <xf numFmtId="0" fontId="5" fillId="0" borderId="25" xfId="2" applyFont="1" applyBorder="1" applyAlignment="1" applyProtection="1">
      <alignment horizontal="right" wrapText="1" readingOrder="1"/>
      <protection locked="0"/>
    </xf>
    <xf numFmtId="166" fontId="5" fillId="2" borderId="26" xfId="2" applyNumberFormat="1" applyFont="1" applyFill="1" applyBorder="1" applyAlignment="1">
      <alignment vertical="top"/>
    </xf>
    <xf numFmtId="164" fontId="9" fillId="0" borderId="27" xfId="2" applyNumberFormat="1" applyFont="1" applyBorder="1" applyAlignment="1" applyProtection="1">
      <alignment vertical="top"/>
      <protection locked="0"/>
    </xf>
    <xf numFmtId="164" fontId="9" fillId="0" borderId="24" xfId="2" applyNumberFormat="1" applyFont="1" applyBorder="1" applyAlignment="1" applyProtection="1">
      <alignment vertical="top"/>
      <protection locked="0"/>
    </xf>
    <xf numFmtId="164" fontId="9" fillId="0" borderId="28" xfId="2" applyNumberFormat="1" applyFont="1" applyBorder="1" applyAlignment="1" applyProtection="1">
      <alignment vertical="top"/>
      <protection locked="0"/>
    </xf>
    <xf numFmtId="166" fontId="5" fillId="2" borderId="29" xfId="2" applyNumberFormat="1" applyFont="1" applyFill="1" applyBorder="1" applyAlignment="1">
      <alignment vertical="top"/>
    </xf>
    <xf numFmtId="166" fontId="5" fillId="3" borderId="30" xfId="2" applyNumberFormat="1" applyFont="1" applyFill="1" applyBorder="1" applyAlignment="1">
      <alignment vertical="top"/>
    </xf>
    <xf numFmtId="166" fontId="5" fillId="2" borderId="28" xfId="2" applyNumberFormat="1" applyFont="1" applyFill="1" applyBorder="1" applyAlignment="1">
      <alignment vertical="top"/>
    </xf>
    <xf numFmtId="164" fontId="6" fillId="0" borderId="24" xfId="2" applyNumberFormat="1" applyFont="1" applyBorder="1" applyAlignment="1" applyProtection="1">
      <alignment vertical="top"/>
      <protection locked="0"/>
    </xf>
    <xf numFmtId="166" fontId="5" fillId="0" borderId="29" xfId="2" applyNumberFormat="1" applyFont="1" applyBorder="1"/>
    <xf numFmtId="166" fontId="5" fillId="0" borderId="29" xfId="2" applyNumberFormat="1" applyFont="1" applyBorder="1" applyAlignment="1">
      <alignment vertical="top"/>
    </xf>
  </cellXfs>
  <cellStyles count="5">
    <cellStyle name="Normal" xfId="0" builtinId="0"/>
    <cellStyle name="Normal 2" xfId="1" xr:uid="{00000000-0005-0000-0000-000002000000}"/>
    <cellStyle name="Normal 3" xfId="4" xr:uid="{7799BAB8-6487-424F-9FA5-75CD0A8AD792}"/>
    <cellStyle name="Normal 4" xfId="2" xr:uid="{00000000-0005-0000-0000-000003000000}"/>
    <cellStyle name="Percent 3" xfId="3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708090"/>
      <rgbColor rgb="00FFFFF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D8F2F-50E0-4986-91BF-6C4CB6320899}">
  <sheetPr>
    <tabColor rgb="FF00B050"/>
    <pageSetUpPr fitToPage="1"/>
  </sheetPr>
  <dimension ref="A1:K56"/>
  <sheetViews>
    <sheetView showGridLines="0" tabSelected="1" zoomScale="76" zoomScaleNormal="76" workbookViewId="0">
      <selection activeCell="L49" sqref="L49"/>
    </sheetView>
  </sheetViews>
  <sheetFormatPr defaultColWidth="9.1796875" defaultRowHeight="16.5" x14ac:dyDescent="0.45"/>
  <cols>
    <col min="1" max="1" width="9.1796875" style="1"/>
    <col min="2" max="2" width="81.36328125" style="1" customWidth="1"/>
    <col min="3" max="10" width="13.26953125" style="1" customWidth="1"/>
    <col min="11" max="11" width="8.984375E-2" style="2" customWidth="1"/>
    <col min="12" max="16384" width="9.1796875" style="2"/>
  </cols>
  <sheetData>
    <row r="1" spans="1:11" ht="23.15" customHeight="1" x14ac:dyDescent="0.45">
      <c r="A1" s="61" t="s">
        <v>27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ht="15" customHeight="1" x14ac:dyDescent="0.45">
      <c r="A2" s="61" t="s">
        <v>28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ht="15" customHeight="1" x14ac:dyDescent="0.45">
      <c r="A3" s="61" t="s">
        <v>29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1" ht="15" customHeight="1" x14ac:dyDescent="0.45">
      <c r="A4" s="61" t="s">
        <v>45</v>
      </c>
      <c r="B4" s="61"/>
      <c r="C4" s="61"/>
      <c r="D4" s="61"/>
      <c r="E4" s="61"/>
      <c r="F4" s="61"/>
      <c r="G4" s="61"/>
      <c r="H4" s="61"/>
      <c r="I4" s="61"/>
      <c r="J4" s="61"/>
      <c r="K4" s="61"/>
    </row>
    <row r="5" spans="1:11" ht="17.5" customHeight="1" thickBot="1" x14ac:dyDescent="0.5">
      <c r="A5" s="62" t="s">
        <v>0</v>
      </c>
      <c r="B5" s="62"/>
      <c r="C5" s="62"/>
      <c r="D5" s="62"/>
      <c r="E5" s="62"/>
      <c r="F5" s="62"/>
      <c r="G5" s="62"/>
      <c r="H5" s="62"/>
      <c r="I5" s="62"/>
      <c r="J5" s="62"/>
      <c r="K5" s="62"/>
    </row>
    <row r="6" spans="1:11" ht="35" customHeight="1" x14ac:dyDescent="0.45">
      <c r="A6" s="67"/>
      <c r="B6" s="70"/>
      <c r="C6" s="73" t="s">
        <v>46</v>
      </c>
      <c r="D6" s="76" t="s">
        <v>63</v>
      </c>
      <c r="E6" s="79" t="s">
        <v>67</v>
      </c>
      <c r="F6" s="79"/>
      <c r="G6" s="94" t="s">
        <v>64</v>
      </c>
      <c r="H6" s="98" t="s">
        <v>47</v>
      </c>
      <c r="I6" s="63" t="s">
        <v>68</v>
      </c>
      <c r="J6" s="64"/>
      <c r="K6" s="45"/>
    </row>
    <row r="7" spans="1:11" ht="17" customHeight="1" x14ac:dyDescent="0.45">
      <c r="A7" s="68"/>
      <c r="B7" s="71"/>
      <c r="C7" s="74"/>
      <c r="D7" s="77"/>
      <c r="E7" s="61" t="s">
        <v>53</v>
      </c>
      <c r="F7" s="61" t="s">
        <v>52</v>
      </c>
      <c r="G7" s="95"/>
      <c r="H7" s="99"/>
      <c r="I7" s="65"/>
      <c r="J7" s="66"/>
      <c r="K7" s="46"/>
    </row>
    <row r="8" spans="1:11" ht="17" customHeight="1" thickBot="1" x14ac:dyDescent="0.5">
      <c r="A8" s="69"/>
      <c r="B8" s="72"/>
      <c r="C8" s="75"/>
      <c r="D8" s="78"/>
      <c r="E8" s="97"/>
      <c r="F8" s="97"/>
      <c r="G8" s="96"/>
      <c r="H8" s="100"/>
      <c r="I8" s="56" t="s">
        <v>1</v>
      </c>
      <c r="J8" s="44" t="s">
        <v>2</v>
      </c>
      <c r="K8" s="46"/>
    </row>
    <row r="9" spans="1:11" ht="19" customHeight="1" x14ac:dyDescent="0.45">
      <c r="A9" s="90" t="s">
        <v>3</v>
      </c>
      <c r="B9" s="91"/>
      <c r="C9" s="35">
        <f>SUM(C10:C12)</f>
        <v>104.020179</v>
      </c>
      <c r="D9" s="48">
        <f>SUM(D10:D12)</f>
        <v>116.5</v>
      </c>
      <c r="E9" s="3">
        <f t="shared" ref="E9:F9" si="0">SUM(E10:E12)</f>
        <v>0</v>
      </c>
      <c r="F9" s="3">
        <f t="shared" si="0"/>
        <v>11</v>
      </c>
      <c r="G9" s="3">
        <f>SUM(G10:G12)</f>
        <v>127.5</v>
      </c>
      <c r="H9" s="101">
        <f>SUM(H10:H12)</f>
        <v>132</v>
      </c>
      <c r="I9" s="57">
        <f>H9-(D9+E9)</f>
        <v>15.5</v>
      </c>
      <c r="J9" s="26">
        <f t="shared" ref="J9:J54" si="1">IFERROR(I9/(D9+E9), "N/A")</f>
        <v>0.13304721030042918</v>
      </c>
      <c r="K9" s="46"/>
    </row>
    <row r="10" spans="1:11" x14ac:dyDescent="0.45">
      <c r="A10" s="4" t="s">
        <v>15</v>
      </c>
      <c r="B10" s="5" t="s">
        <v>48</v>
      </c>
      <c r="C10" s="36">
        <v>48.501797000000003</v>
      </c>
      <c r="D10" s="49">
        <v>53.5</v>
      </c>
      <c r="E10" s="27">
        <v>0</v>
      </c>
      <c r="F10" s="27">
        <v>2</v>
      </c>
      <c r="G10" s="27">
        <f>SUM(D10:F10)</f>
        <v>55.5</v>
      </c>
      <c r="H10" s="102">
        <v>60.5</v>
      </c>
      <c r="I10" s="58">
        <f t="shared" ref="I10:I54" si="2">H10-(D10+E10)</f>
        <v>7</v>
      </c>
      <c r="J10" s="29">
        <f t="shared" si="1"/>
        <v>0.13084112149532709</v>
      </c>
      <c r="K10" s="46"/>
    </row>
    <row r="11" spans="1:11" ht="18.649999999999999" customHeight="1" x14ac:dyDescent="0.45">
      <c r="A11" s="4" t="s">
        <v>15</v>
      </c>
      <c r="B11" s="6" t="s">
        <v>41</v>
      </c>
      <c r="C11" s="37">
        <v>38.014525999999996</v>
      </c>
      <c r="D11" s="50">
        <v>43</v>
      </c>
      <c r="E11" s="30">
        <v>0</v>
      </c>
      <c r="F11" s="30">
        <v>3</v>
      </c>
      <c r="G11" s="30">
        <f>SUM(D11:F11)</f>
        <v>46</v>
      </c>
      <c r="H11" s="103">
        <v>48.5</v>
      </c>
      <c r="I11" s="59">
        <f t="shared" si="2"/>
        <v>5.5</v>
      </c>
      <c r="J11" s="31">
        <f t="shared" si="1"/>
        <v>0.12790697674418605</v>
      </c>
      <c r="K11" s="46"/>
    </row>
    <row r="12" spans="1:11" x14ac:dyDescent="0.45">
      <c r="A12" s="7" t="s">
        <v>15</v>
      </c>
      <c r="B12" s="8" t="s">
        <v>30</v>
      </c>
      <c r="C12" s="37">
        <v>17.503855999999999</v>
      </c>
      <c r="D12" s="51">
        <v>20</v>
      </c>
      <c r="E12" s="28">
        <v>0</v>
      </c>
      <c r="F12" s="28">
        <v>6</v>
      </c>
      <c r="G12" s="30">
        <f>SUM(D12:F12)</f>
        <v>26</v>
      </c>
      <c r="H12" s="104">
        <v>23</v>
      </c>
      <c r="I12" s="59">
        <f t="shared" si="2"/>
        <v>3</v>
      </c>
      <c r="J12" s="31">
        <f t="shared" si="1"/>
        <v>0.15</v>
      </c>
      <c r="K12" s="46"/>
    </row>
    <row r="13" spans="1:11" x14ac:dyDescent="0.45">
      <c r="A13" s="92" t="s">
        <v>31</v>
      </c>
      <c r="B13" s="93"/>
      <c r="C13" s="38">
        <f>SUM(C14:C18)</f>
        <v>723.695111</v>
      </c>
      <c r="D13" s="52">
        <f>SUM(D14:D18)</f>
        <v>576.41</v>
      </c>
      <c r="E13" s="9">
        <f t="shared" ref="E13:G13" si="3">SUM(E14:E18)</f>
        <v>92</v>
      </c>
      <c r="F13" s="9">
        <f t="shared" si="3"/>
        <v>41</v>
      </c>
      <c r="G13" s="9">
        <f t="shared" si="3"/>
        <v>709.41</v>
      </c>
      <c r="H13" s="105">
        <f>SUM(H14:H18)</f>
        <v>742.95</v>
      </c>
      <c r="I13" s="60">
        <f t="shared" si="2"/>
        <v>74.540000000000077</v>
      </c>
      <c r="J13" s="24">
        <f t="shared" si="1"/>
        <v>0.11151837943777035</v>
      </c>
      <c r="K13" s="46"/>
    </row>
    <row r="14" spans="1:11" ht="17.149999999999999" customHeight="1" x14ac:dyDescent="0.45">
      <c r="A14" s="4" t="s">
        <v>15</v>
      </c>
      <c r="B14" s="6" t="s">
        <v>4</v>
      </c>
      <c r="C14" s="37">
        <v>243.69532799999999</v>
      </c>
      <c r="D14" s="50">
        <v>144.41</v>
      </c>
      <c r="E14" s="30">
        <v>0</v>
      </c>
      <c r="F14" s="30">
        <v>0</v>
      </c>
      <c r="G14" s="27">
        <f>SUM(D14:F14)</f>
        <v>144.41</v>
      </c>
      <c r="H14" s="103">
        <v>149.13</v>
      </c>
      <c r="I14" s="59">
        <f t="shared" si="2"/>
        <v>4.7199999999999989</v>
      </c>
      <c r="J14" s="31">
        <f t="shared" si="1"/>
        <v>3.2684717124852845E-2</v>
      </c>
      <c r="K14" s="46"/>
    </row>
    <row r="15" spans="1:11" x14ac:dyDescent="0.45">
      <c r="A15" s="4" t="s">
        <v>15</v>
      </c>
      <c r="B15" s="6" t="s">
        <v>5</v>
      </c>
      <c r="C15" s="37">
        <v>66.997625999999997</v>
      </c>
      <c r="D15" s="50">
        <v>68</v>
      </c>
      <c r="E15" s="30">
        <v>0</v>
      </c>
      <c r="F15" s="30">
        <v>1</v>
      </c>
      <c r="G15" s="30">
        <f>SUM(D15:F15)</f>
        <v>69</v>
      </c>
      <c r="H15" s="103">
        <v>77</v>
      </c>
      <c r="I15" s="59">
        <f t="shared" si="2"/>
        <v>9</v>
      </c>
      <c r="J15" s="31">
        <f t="shared" si="1"/>
        <v>0.13235294117647059</v>
      </c>
      <c r="K15" s="46"/>
    </row>
    <row r="16" spans="1:11" x14ac:dyDescent="0.45">
      <c r="A16" s="4" t="s">
        <v>16</v>
      </c>
      <c r="B16" s="6" t="s">
        <v>35</v>
      </c>
      <c r="C16" s="37">
        <v>62.995623999999999</v>
      </c>
      <c r="D16" s="50">
        <v>74</v>
      </c>
      <c r="E16" s="30">
        <v>0</v>
      </c>
      <c r="F16" s="30">
        <v>11.5</v>
      </c>
      <c r="G16" s="30">
        <f>SUM(D16:F16)</f>
        <v>85.5</v>
      </c>
      <c r="H16" s="103">
        <v>74</v>
      </c>
      <c r="I16" s="59">
        <f t="shared" si="2"/>
        <v>0</v>
      </c>
      <c r="J16" s="31">
        <f t="shared" si="1"/>
        <v>0</v>
      </c>
      <c r="K16" s="46"/>
    </row>
    <row r="17" spans="1:11" x14ac:dyDescent="0.45">
      <c r="A17" s="4" t="s">
        <v>16</v>
      </c>
      <c r="B17" s="6" t="s">
        <v>33</v>
      </c>
      <c r="C17" s="37">
        <v>290.00870700000002</v>
      </c>
      <c r="D17" s="50">
        <v>230</v>
      </c>
      <c r="E17" s="30">
        <v>92</v>
      </c>
      <c r="F17" s="30">
        <v>0</v>
      </c>
      <c r="G17" s="30">
        <f>SUM(D17:F17)</f>
        <v>322</v>
      </c>
      <c r="H17" s="103">
        <v>380.32</v>
      </c>
      <c r="I17" s="59">
        <f t="shared" si="2"/>
        <v>58.319999999999993</v>
      </c>
      <c r="J17" s="31">
        <f t="shared" si="1"/>
        <v>0.18111801242236023</v>
      </c>
      <c r="K17" s="46"/>
    </row>
    <row r="18" spans="1:11" x14ac:dyDescent="0.45">
      <c r="A18" s="4" t="s">
        <v>16</v>
      </c>
      <c r="B18" s="10" t="s">
        <v>23</v>
      </c>
      <c r="C18" s="37">
        <v>59.997826000000003</v>
      </c>
      <c r="D18" s="50">
        <v>60</v>
      </c>
      <c r="E18" s="30">
        <v>0</v>
      </c>
      <c r="F18" s="30">
        <v>28.5</v>
      </c>
      <c r="G18" s="30">
        <f>SUM(D18:F18)</f>
        <v>88.5</v>
      </c>
      <c r="H18" s="103">
        <v>62.5</v>
      </c>
      <c r="I18" s="59">
        <f t="shared" si="2"/>
        <v>2.5</v>
      </c>
      <c r="J18" s="31">
        <f t="shared" si="1"/>
        <v>4.1666666666666664E-2</v>
      </c>
      <c r="K18" s="46"/>
    </row>
    <row r="19" spans="1:11" x14ac:dyDescent="0.45">
      <c r="A19" s="86" t="s">
        <v>22</v>
      </c>
      <c r="B19" s="87"/>
      <c r="C19" s="38">
        <f>SUM(C20:C37)</f>
        <v>719.45045200000004</v>
      </c>
      <c r="D19" s="52">
        <f>SUM(D20:D37)</f>
        <v>759.53</v>
      </c>
      <c r="E19" s="9">
        <f t="shared" ref="E19:G19" si="4">SUM(E20:E37)</f>
        <v>3</v>
      </c>
      <c r="F19" s="9">
        <f t="shared" si="4"/>
        <v>68</v>
      </c>
      <c r="G19" s="9">
        <f t="shared" si="4"/>
        <v>830.53</v>
      </c>
      <c r="H19" s="105">
        <f>SUM(H20:H37)</f>
        <v>862.40000000000009</v>
      </c>
      <c r="I19" s="60">
        <f t="shared" si="2"/>
        <v>99.870000000000118</v>
      </c>
      <c r="J19" s="24">
        <f t="shared" si="1"/>
        <v>0.13097189618769114</v>
      </c>
      <c r="K19" s="46"/>
    </row>
    <row r="20" spans="1:11" x14ac:dyDescent="0.45">
      <c r="A20" s="4" t="s">
        <v>18</v>
      </c>
      <c r="B20" s="6" t="s">
        <v>32</v>
      </c>
      <c r="C20" s="37">
        <v>24.194322</v>
      </c>
      <c r="D20" s="50">
        <v>21.5</v>
      </c>
      <c r="E20" s="30">
        <v>3</v>
      </c>
      <c r="F20" s="30">
        <v>0</v>
      </c>
      <c r="G20" s="27">
        <f t="shared" ref="G20:G37" si="5">SUM(D20:F20)</f>
        <v>24.5</v>
      </c>
      <c r="H20" s="103">
        <v>24.5</v>
      </c>
      <c r="I20" s="59">
        <f t="shared" si="2"/>
        <v>0</v>
      </c>
      <c r="J20" s="31">
        <f t="shared" si="1"/>
        <v>0</v>
      </c>
      <c r="K20" s="46"/>
    </row>
    <row r="21" spans="1:11" x14ac:dyDescent="0.45">
      <c r="A21" s="4" t="s">
        <v>18</v>
      </c>
      <c r="B21" s="6" t="s">
        <v>24</v>
      </c>
      <c r="C21" s="37">
        <v>98.498244999999997</v>
      </c>
      <c r="D21" s="50">
        <v>100.6</v>
      </c>
      <c r="E21" s="30">
        <v>0</v>
      </c>
      <c r="F21" s="30">
        <v>10.9</v>
      </c>
      <c r="G21" s="30">
        <f t="shared" si="5"/>
        <v>111.5</v>
      </c>
      <c r="H21" s="103">
        <v>99.5</v>
      </c>
      <c r="I21" s="59">
        <f t="shared" si="2"/>
        <v>-1.0999999999999943</v>
      </c>
      <c r="J21" s="31">
        <f t="shared" si="1"/>
        <v>-1.0934393638170918E-2</v>
      </c>
      <c r="K21" s="46"/>
    </row>
    <row r="22" spans="1:11" x14ac:dyDescent="0.45">
      <c r="A22" s="4" t="s">
        <v>18</v>
      </c>
      <c r="B22" s="11" t="s">
        <v>51</v>
      </c>
      <c r="C22" s="37">
        <v>34.787446000000003</v>
      </c>
      <c r="D22" s="50">
        <v>48.13</v>
      </c>
      <c r="E22" s="30">
        <v>0</v>
      </c>
      <c r="F22" s="30">
        <v>0</v>
      </c>
      <c r="G22" s="30">
        <f t="shared" si="5"/>
        <v>48.13</v>
      </c>
      <c r="H22" s="103">
        <v>49.71</v>
      </c>
      <c r="I22" s="59">
        <f t="shared" si="2"/>
        <v>1.5799999999999983</v>
      </c>
      <c r="J22" s="31">
        <f t="shared" si="1"/>
        <v>3.2827758154996847E-2</v>
      </c>
      <c r="K22" s="46"/>
    </row>
    <row r="23" spans="1:11" x14ac:dyDescent="0.45">
      <c r="A23" s="4" t="s">
        <v>15</v>
      </c>
      <c r="B23" s="6" t="s">
        <v>6</v>
      </c>
      <c r="C23" s="37">
        <v>74.999488999999997</v>
      </c>
      <c r="D23" s="50">
        <v>76</v>
      </c>
      <c r="E23" s="30">
        <v>0</v>
      </c>
      <c r="F23" s="30">
        <v>1</v>
      </c>
      <c r="G23" s="30">
        <f t="shared" si="5"/>
        <v>77</v>
      </c>
      <c r="H23" s="103">
        <v>75</v>
      </c>
      <c r="I23" s="59">
        <f t="shared" si="2"/>
        <v>-1</v>
      </c>
      <c r="J23" s="31">
        <f t="shared" si="1"/>
        <v>-1.3157894736842105E-2</v>
      </c>
      <c r="K23" s="46"/>
    </row>
    <row r="24" spans="1:11" ht="18.75" customHeight="1" x14ac:dyDescent="0.45">
      <c r="A24" s="4" t="s">
        <v>15</v>
      </c>
      <c r="B24" s="5" t="s">
        <v>58</v>
      </c>
      <c r="C24" s="37">
        <v>1</v>
      </c>
      <c r="D24" s="50">
        <v>1</v>
      </c>
      <c r="E24" s="30">
        <v>0</v>
      </c>
      <c r="F24" s="30">
        <v>0</v>
      </c>
      <c r="G24" s="30">
        <f t="shared" si="5"/>
        <v>1</v>
      </c>
      <c r="H24" s="103">
        <v>1</v>
      </c>
      <c r="I24" s="59">
        <f t="shared" si="2"/>
        <v>0</v>
      </c>
      <c r="J24" s="31">
        <f t="shared" si="1"/>
        <v>0</v>
      </c>
      <c r="K24" s="46"/>
    </row>
    <row r="25" spans="1:11" x14ac:dyDescent="0.45">
      <c r="A25" s="4" t="s">
        <v>15</v>
      </c>
      <c r="B25" s="5" t="s">
        <v>34</v>
      </c>
      <c r="C25" s="37">
        <v>3.38</v>
      </c>
      <c r="D25" s="50">
        <v>3</v>
      </c>
      <c r="E25" s="30">
        <v>0</v>
      </c>
      <c r="F25" s="30">
        <v>0</v>
      </c>
      <c r="G25" s="30">
        <f t="shared" si="5"/>
        <v>3</v>
      </c>
      <c r="H25" s="103">
        <v>0</v>
      </c>
      <c r="I25" s="59">
        <f t="shared" si="2"/>
        <v>-3</v>
      </c>
      <c r="J25" s="31">
        <f t="shared" si="1"/>
        <v>-1</v>
      </c>
      <c r="K25" s="46"/>
    </row>
    <row r="26" spans="1:11" x14ac:dyDescent="0.45">
      <c r="A26" s="4" t="s">
        <v>15</v>
      </c>
      <c r="B26" s="12" t="s">
        <v>8</v>
      </c>
      <c r="C26" s="37">
        <v>96.197372000000001</v>
      </c>
      <c r="D26" s="50">
        <v>103</v>
      </c>
      <c r="E26" s="30">
        <v>0</v>
      </c>
      <c r="F26" s="30">
        <v>32.1</v>
      </c>
      <c r="G26" s="30">
        <f t="shared" si="5"/>
        <v>135.1</v>
      </c>
      <c r="H26" s="103">
        <v>108.15</v>
      </c>
      <c r="I26" s="59">
        <f t="shared" si="2"/>
        <v>5.1500000000000057</v>
      </c>
      <c r="J26" s="31">
        <f t="shared" si="1"/>
        <v>5.0000000000000058E-2</v>
      </c>
      <c r="K26" s="46"/>
    </row>
    <row r="27" spans="1:11" x14ac:dyDescent="0.45">
      <c r="A27" s="4" t="s">
        <v>15</v>
      </c>
      <c r="B27" s="11" t="s">
        <v>9</v>
      </c>
      <c r="C27" s="37">
        <v>7.5654450000000004</v>
      </c>
      <c r="D27" s="50">
        <v>12</v>
      </c>
      <c r="E27" s="30">
        <v>0</v>
      </c>
      <c r="F27" s="30">
        <v>0</v>
      </c>
      <c r="G27" s="30">
        <f t="shared" si="5"/>
        <v>12</v>
      </c>
      <c r="H27" s="103">
        <v>12</v>
      </c>
      <c r="I27" s="59">
        <f t="shared" si="2"/>
        <v>0</v>
      </c>
      <c r="J27" s="31">
        <f t="shared" si="1"/>
        <v>0</v>
      </c>
      <c r="K27" s="46"/>
    </row>
    <row r="28" spans="1:11" ht="15" customHeight="1" x14ac:dyDescent="0.45">
      <c r="A28" s="4" t="s">
        <v>15</v>
      </c>
      <c r="B28" s="11" t="s">
        <v>10</v>
      </c>
      <c r="C28" s="37">
        <v>51.519632000000001</v>
      </c>
      <c r="D28" s="50">
        <v>55.5</v>
      </c>
      <c r="E28" s="30">
        <v>0</v>
      </c>
      <c r="F28" s="30">
        <v>0</v>
      </c>
      <c r="G28" s="30">
        <f t="shared" si="5"/>
        <v>55.5</v>
      </c>
      <c r="H28" s="103">
        <v>70.5</v>
      </c>
      <c r="I28" s="59">
        <f t="shared" si="2"/>
        <v>15</v>
      </c>
      <c r="J28" s="31">
        <f t="shared" si="1"/>
        <v>0.27027027027027029</v>
      </c>
      <c r="K28" s="46"/>
    </row>
    <row r="29" spans="1:11" x14ac:dyDescent="0.45">
      <c r="A29" s="4" t="s">
        <v>15</v>
      </c>
      <c r="B29" s="13" t="s">
        <v>40</v>
      </c>
      <c r="C29" s="37">
        <v>80.577738999999994</v>
      </c>
      <c r="D29" s="50">
        <v>79.900000000000006</v>
      </c>
      <c r="E29" s="30">
        <v>0</v>
      </c>
      <c r="F29" s="30">
        <v>0</v>
      </c>
      <c r="G29" s="30">
        <f t="shared" si="5"/>
        <v>79.900000000000006</v>
      </c>
      <c r="H29" s="103">
        <v>84.8</v>
      </c>
      <c r="I29" s="59">
        <f t="shared" si="2"/>
        <v>4.8999999999999915</v>
      </c>
      <c r="J29" s="31">
        <f t="shared" si="1"/>
        <v>6.1326658322903516E-2</v>
      </c>
      <c r="K29" s="46"/>
    </row>
    <row r="30" spans="1:11" x14ac:dyDescent="0.45">
      <c r="A30" s="4" t="s">
        <v>15</v>
      </c>
      <c r="B30" s="6" t="s">
        <v>42</v>
      </c>
      <c r="C30" s="37">
        <v>12.802420000000001</v>
      </c>
      <c r="D30" s="50">
        <v>8.09</v>
      </c>
      <c r="E30" s="30">
        <v>0</v>
      </c>
      <c r="F30" s="30">
        <v>0</v>
      </c>
      <c r="G30" s="30">
        <f t="shared" si="5"/>
        <v>8.09</v>
      </c>
      <c r="H30" s="103">
        <v>13.2</v>
      </c>
      <c r="I30" s="59">
        <f t="shared" si="2"/>
        <v>5.1099999999999994</v>
      </c>
      <c r="J30" s="31">
        <f t="shared" si="1"/>
        <v>0.63164400494437567</v>
      </c>
      <c r="K30" s="46"/>
    </row>
    <row r="31" spans="1:11" x14ac:dyDescent="0.45">
      <c r="A31" s="4" t="s">
        <v>16</v>
      </c>
      <c r="B31" s="6" t="s">
        <v>43</v>
      </c>
      <c r="C31" s="37">
        <v>8.5022400000000005</v>
      </c>
      <c r="D31" s="50">
        <v>9.5</v>
      </c>
      <c r="E31" s="30">
        <v>0</v>
      </c>
      <c r="F31" s="30">
        <v>3</v>
      </c>
      <c r="G31" s="30">
        <f t="shared" si="5"/>
        <v>12.5</v>
      </c>
      <c r="H31" s="103">
        <v>15.5</v>
      </c>
      <c r="I31" s="59">
        <f t="shared" si="2"/>
        <v>6</v>
      </c>
      <c r="J31" s="31">
        <f t="shared" si="1"/>
        <v>0.63157894736842102</v>
      </c>
      <c r="K31" s="46"/>
    </row>
    <row r="32" spans="1:11" x14ac:dyDescent="0.45">
      <c r="A32" s="4" t="s">
        <v>16</v>
      </c>
      <c r="B32" s="6" t="s">
        <v>39</v>
      </c>
      <c r="C32" s="37">
        <v>32.47</v>
      </c>
      <c r="D32" s="50">
        <v>30</v>
      </c>
      <c r="E32" s="30">
        <v>0</v>
      </c>
      <c r="F32" s="30">
        <v>0</v>
      </c>
      <c r="G32" s="30">
        <f t="shared" si="5"/>
        <v>30</v>
      </c>
      <c r="H32" s="103">
        <v>49.1</v>
      </c>
      <c r="I32" s="59">
        <f t="shared" si="2"/>
        <v>19.100000000000001</v>
      </c>
      <c r="J32" s="31">
        <f t="shared" si="1"/>
        <v>0.63666666666666671</v>
      </c>
      <c r="K32" s="46"/>
    </row>
    <row r="33" spans="1:11" x14ac:dyDescent="0.45">
      <c r="A33" s="4" t="s">
        <v>16</v>
      </c>
      <c r="B33" s="6" t="s">
        <v>26</v>
      </c>
      <c r="C33" s="37">
        <v>19.440736000000001</v>
      </c>
      <c r="D33" s="50">
        <v>21</v>
      </c>
      <c r="E33" s="30">
        <v>0</v>
      </c>
      <c r="F33" s="30">
        <v>0</v>
      </c>
      <c r="G33" s="30">
        <f t="shared" si="5"/>
        <v>21</v>
      </c>
      <c r="H33" s="103">
        <v>21</v>
      </c>
      <c r="I33" s="59">
        <f t="shared" si="2"/>
        <v>0</v>
      </c>
      <c r="J33" s="31">
        <f t="shared" si="1"/>
        <v>0</v>
      </c>
      <c r="K33" s="46"/>
    </row>
    <row r="34" spans="1:11" x14ac:dyDescent="0.45">
      <c r="A34" s="4" t="s">
        <v>17</v>
      </c>
      <c r="B34" s="6" t="s">
        <v>7</v>
      </c>
      <c r="C34" s="37">
        <v>65.503758000000005</v>
      </c>
      <c r="D34" s="50">
        <v>70</v>
      </c>
      <c r="E34" s="30">
        <v>0</v>
      </c>
      <c r="F34" s="30">
        <v>16</v>
      </c>
      <c r="G34" s="30">
        <f t="shared" si="5"/>
        <v>86</v>
      </c>
      <c r="H34" s="103">
        <v>80</v>
      </c>
      <c r="I34" s="59">
        <f t="shared" si="2"/>
        <v>10</v>
      </c>
      <c r="J34" s="31">
        <f t="shared" si="1"/>
        <v>0.14285714285714285</v>
      </c>
      <c r="K34" s="46"/>
    </row>
    <row r="35" spans="1:11" ht="18" x14ac:dyDescent="0.45">
      <c r="A35" s="4" t="s">
        <v>17</v>
      </c>
      <c r="B35" s="6" t="s">
        <v>44</v>
      </c>
      <c r="C35" s="37">
        <v>80.886831999999998</v>
      </c>
      <c r="D35" s="50">
        <v>82.91</v>
      </c>
      <c r="E35" s="30">
        <v>0</v>
      </c>
      <c r="F35" s="30">
        <v>0</v>
      </c>
      <c r="G35" s="30">
        <f t="shared" si="5"/>
        <v>82.91</v>
      </c>
      <c r="H35" s="103">
        <v>99.94</v>
      </c>
      <c r="I35" s="59">
        <f t="shared" si="2"/>
        <v>17.03</v>
      </c>
      <c r="J35" s="31">
        <f t="shared" si="1"/>
        <v>0.20540344952357981</v>
      </c>
      <c r="K35" s="46"/>
    </row>
    <row r="36" spans="1:11" x14ac:dyDescent="0.45">
      <c r="A36" s="4" t="s">
        <v>17</v>
      </c>
      <c r="B36" s="11" t="s">
        <v>36</v>
      </c>
      <c r="C36" s="37">
        <v>4.114776</v>
      </c>
      <c r="D36" s="50">
        <v>7.4</v>
      </c>
      <c r="E36" s="30">
        <v>0</v>
      </c>
      <c r="F36" s="30">
        <v>0</v>
      </c>
      <c r="G36" s="30">
        <f t="shared" si="5"/>
        <v>7.4</v>
      </c>
      <c r="H36" s="103">
        <v>8</v>
      </c>
      <c r="I36" s="59">
        <f t="shared" si="2"/>
        <v>0.59999999999999964</v>
      </c>
      <c r="J36" s="31">
        <f t="shared" si="1"/>
        <v>8.108108108108103E-2</v>
      </c>
      <c r="K36" s="46"/>
    </row>
    <row r="37" spans="1:11" x14ac:dyDescent="0.45">
      <c r="A37" s="4" t="s">
        <v>17</v>
      </c>
      <c r="B37" s="6" t="s">
        <v>61</v>
      </c>
      <c r="C37" s="37">
        <v>23.01</v>
      </c>
      <c r="D37" s="50">
        <v>30</v>
      </c>
      <c r="E37" s="30">
        <v>0</v>
      </c>
      <c r="F37" s="30">
        <v>5</v>
      </c>
      <c r="G37" s="28">
        <f t="shared" si="5"/>
        <v>35</v>
      </c>
      <c r="H37" s="103">
        <v>50.5</v>
      </c>
      <c r="I37" s="59">
        <f t="shared" si="2"/>
        <v>20.5</v>
      </c>
      <c r="J37" s="31">
        <f t="shared" si="1"/>
        <v>0.68333333333333335</v>
      </c>
      <c r="K37" s="46"/>
    </row>
    <row r="38" spans="1:11" ht="15.75" customHeight="1" thickBot="1" x14ac:dyDescent="0.5">
      <c r="A38" s="82" t="s">
        <v>57</v>
      </c>
      <c r="B38" s="83"/>
      <c r="C38" s="39">
        <f>C19+C13+C9</f>
        <v>1547.1657420000001</v>
      </c>
      <c r="D38" s="15">
        <f>D19+D13+D9</f>
        <v>1452.44</v>
      </c>
      <c r="E38" s="14">
        <f t="shared" ref="E38:G38" si="6">E19+E13+E9</f>
        <v>95</v>
      </c>
      <c r="F38" s="14">
        <f t="shared" si="6"/>
        <v>120</v>
      </c>
      <c r="G38" s="14">
        <f t="shared" si="6"/>
        <v>1667.44</v>
      </c>
      <c r="H38" s="106">
        <f>H19+H13+H9</f>
        <v>1737.3500000000001</v>
      </c>
      <c r="I38" s="14">
        <f t="shared" si="2"/>
        <v>189.91000000000008</v>
      </c>
      <c r="J38" s="25">
        <f t="shared" si="1"/>
        <v>0.12272527529338784</v>
      </c>
      <c r="K38" s="46"/>
    </row>
    <row r="39" spans="1:11" x14ac:dyDescent="0.45">
      <c r="A39" s="16" t="s">
        <v>16</v>
      </c>
      <c r="B39" s="17" t="s">
        <v>11</v>
      </c>
      <c r="C39" s="35">
        <f>SUM(C40, C42:C48)</f>
        <v>46.866312000000008</v>
      </c>
      <c r="D39" s="19">
        <f>SUM(D40:D49)</f>
        <v>64.16</v>
      </c>
      <c r="E39" s="18">
        <f t="shared" ref="E39:H39" si="7">SUM(E40:E49)</f>
        <v>7</v>
      </c>
      <c r="F39" s="18">
        <f t="shared" si="7"/>
        <v>10</v>
      </c>
      <c r="G39" s="18">
        <f t="shared" si="7"/>
        <v>81.16</v>
      </c>
      <c r="H39" s="107">
        <f t="shared" si="7"/>
        <v>114.94</v>
      </c>
      <c r="I39" s="18">
        <f t="shared" si="2"/>
        <v>43.78</v>
      </c>
      <c r="J39" s="26">
        <f t="shared" si="1"/>
        <v>0.61523327712197873</v>
      </c>
      <c r="K39" s="46"/>
    </row>
    <row r="40" spans="1:11" x14ac:dyDescent="0.45">
      <c r="A40" s="20"/>
      <c r="B40" s="6" t="s">
        <v>65</v>
      </c>
      <c r="C40" s="36">
        <v>1.57331</v>
      </c>
      <c r="D40" s="49">
        <v>2.4</v>
      </c>
      <c r="E40" s="27">
        <v>0</v>
      </c>
      <c r="F40" s="27">
        <v>0</v>
      </c>
      <c r="G40" s="27">
        <f t="shared" ref="G40:G49" si="8">SUM(D40:F40)</f>
        <v>2.4</v>
      </c>
      <c r="H40" s="102">
        <v>2.4</v>
      </c>
      <c r="I40" s="59">
        <f t="shared" si="2"/>
        <v>0</v>
      </c>
      <c r="J40" s="31">
        <f t="shared" si="1"/>
        <v>0</v>
      </c>
      <c r="K40" s="46"/>
    </row>
    <row r="41" spans="1:11" ht="18" x14ac:dyDescent="0.45">
      <c r="A41" s="20"/>
      <c r="B41" s="10" t="s">
        <v>54</v>
      </c>
      <c r="C41" s="43" t="s">
        <v>56</v>
      </c>
      <c r="D41" s="53">
        <v>3</v>
      </c>
      <c r="E41" s="55">
        <v>0</v>
      </c>
      <c r="F41" s="55">
        <v>0</v>
      </c>
      <c r="G41" s="30">
        <f t="shared" si="8"/>
        <v>3</v>
      </c>
      <c r="H41" s="108">
        <v>3</v>
      </c>
      <c r="I41" s="59">
        <f t="shared" si="2"/>
        <v>0</v>
      </c>
      <c r="J41" s="31">
        <f t="shared" si="1"/>
        <v>0</v>
      </c>
      <c r="K41" s="46"/>
    </row>
    <row r="42" spans="1:11" x14ac:dyDescent="0.45">
      <c r="A42" s="20"/>
      <c r="B42" s="10" t="s">
        <v>38</v>
      </c>
      <c r="C42" s="40">
        <v>2.2444540000000002</v>
      </c>
      <c r="D42" s="53">
        <v>0</v>
      </c>
      <c r="E42" s="55">
        <v>0</v>
      </c>
      <c r="F42" s="55">
        <v>10</v>
      </c>
      <c r="G42" s="30">
        <f t="shared" si="8"/>
        <v>10</v>
      </c>
      <c r="H42" s="108">
        <v>10</v>
      </c>
      <c r="I42" s="59">
        <f>H42-(D42+E42)</f>
        <v>10</v>
      </c>
      <c r="J42" s="31" t="str">
        <f t="shared" si="1"/>
        <v>N/A</v>
      </c>
      <c r="K42" s="46"/>
    </row>
    <row r="43" spans="1:11" x14ac:dyDescent="0.45">
      <c r="A43" s="20"/>
      <c r="B43" s="6" t="s">
        <v>12</v>
      </c>
      <c r="C43" s="37">
        <v>14.844465</v>
      </c>
      <c r="D43" s="50">
        <v>10.9</v>
      </c>
      <c r="E43" s="30">
        <v>0</v>
      </c>
      <c r="F43" s="30">
        <v>0</v>
      </c>
      <c r="G43" s="30">
        <f t="shared" si="8"/>
        <v>10.9</v>
      </c>
      <c r="H43" s="103">
        <v>16.14</v>
      </c>
      <c r="I43" s="59">
        <f t="shared" si="2"/>
        <v>5.24</v>
      </c>
      <c r="J43" s="31">
        <f t="shared" si="1"/>
        <v>0.48073394495412847</v>
      </c>
      <c r="K43" s="46"/>
    </row>
    <row r="44" spans="1:11" x14ac:dyDescent="0.45">
      <c r="A44" s="20"/>
      <c r="B44" s="6" t="s">
        <v>66</v>
      </c>
      <c r="C44" s="37">
        <v>6.4</v>
      </c>
      <c r="D44" s="50">
        <v>4.3600000000000003</v>
      </c>
      <c r="E44" s="30">
        <v>4</v>
      </c>
      <c r="F44" s="30">
        <v>0</v>
      </c>
      <c r="G44" s="30">
        <f t="shared" si="8"/>
        <v>8.36</v>
      </c>
      <c r="H44" s="103">
        <v>9</v>
      </c>
      <c r="I44" s="59">
        <f t="shared" si="2"/>
        <v>0.64000000000000057</v>
      </c>
      <c r="J44" s="31">
        <f t="shared" si="1"/>
        <v>7.6555023923445042E-2</v>
      </c>
      <c r="K44" s="46"/>
    </row>
    <row r="45" spans="1:11" x14ac:dyDescent="0.45">
      <c r="A45" s="20"/>
      <c r="B45" s="6" t="s">
        <v>37</v>
      </c>
      <c r="C45" s="37">
        <v>0.72093099999999999</v>
      </c>
      <c r="D45" s="50">
        <v>10</v>
      </c>
      <c r="E45" s="30">
        <v>0</v>
      </c>
      <c r="F45" s="30">
        <v>0</v>
      </c>
      <c r="G45" s="30">
        <f t="shared" si="8"/>
        <v>10</v>
      </c>
      <c r="H45" s="103">
        <v>30</v>
      </c>
      <c r="I45" s="59">
        <f t="shared" si="2"/>
        <v>20</v>
      </c>
      <c r="J45" s="31">
        <f t="shared" si="1"/>
        <v>2</v>
      </c>
      <c r="K45" s="46"/>
    </row>
    <row r="46" spans="1:11" x14ac:dyDescent="0.45">
      <c r="A46" s="20"/>
      <c r="B46" s="6" t="s">
        <v>13</v>
      </c>
      <c r="C46" s="37">
        <v>18.037590000000002</v>
      </c>
      <c r="D46" s="50">
        <v>20.5</v>
      </c>
      <c r="E46" s="30">
        <v>0</v>
      </c>
      <c r="F46" s="30">
        <v>0</v>
      </c>
      <c r="G46" s="30">
        <f t="shared" si="8"/>
        <v>20.5</v>
      </c>
      <c r="H46" s="103">
        <v>24.9</v>
      </c>
      <c r="I46" s="59">
        <f t="shared" si="2"/>
        <v>4.3999999999999986</v>
      </c>
      <c r="J46" s="31">
        <f t="shared" si="1"/>
        <v>0.21463414634146336</v>
      </c>
      <c r="K46" s="46"/>
    </row>
    <row r="47" spans="1:11" x14ac:dyDescent="0.45">
      <c r="A47" s="20"/>
      <c r="B47" s="6" t="s">
        <v>14</v>
      </c>
      <c r="C47" s="37">
        <v>1.491762</v>
      </c>
      <c r="D47" s="50">
        <v>1.5</v>
      </c>
      <c r="E47" s="30">
        <v>1.5</v>
      </c>
      <c r="F47" s="30">
        <v>0</v>
      </c>
      <c r="G47" s="30">
        <f t="shared" si="8"/>
        <v>3</v>
      </c>
      <c r="H47" s="103">
        <v>6</v>
      </c>
      <c r="I47" s="59">
        <f t="shared" si="2"/>
        <v>3</v>
      </c>
      <c r="J47" s="31">
        <f t="shared" si="1"/>
        <v>1</v>
      </c>
      <c r="K47" s="46"/>
    </row>
    <row r="48" spans="1:11" x14ac:dyDescent="0.45">
      <c r="A48" s="20"/>
      <c r="B48" s="10" t="s">
        <v>25</v>
      </c>
      <c r="C48" s="40">
        <v>1.5538000000000001</v>
      </c>
      <c r="D48" s="53">
        <v>1.5</v>
      </c>
      <c r="E48" s="55">
        <v>1.5</v>
      </c>
      <c r="F48" s="55">
        <v>0</v>
      </c>
      <c r="G48" s="30">
        <f t="shared" si="8"/>
        <v>3</v>
      </c>
      <c r="H48" s="108">
        <v>3</v>
      </c>
      <c r="I48" s="59">
        <f t="shared" si="2"/>
        <v>0</v>
      </c>
      <c r="J48" s="31">
        <f t="shared" si="1"/>
        <v>0</v>
      </c>
      <c r="K48" s="46"/>
    </row>
    <row r="49" spans="1:11" ht="18" x14ac:dyDescent="0.45">
      <c r="A49" s="32"/>
      <c r="B49" s="1" t="s">
        <v>60</v>
      </c>
      <c r="C49" s="43" t="s">
        <v>55</v>
      </c>
      <c r="D49" s="53">
        <v>10</v>
      </c>
      <c r="E49" s="55">
        <v>0</v>
      </c>
      <c r="F49" s="55">
        <v>0</v>
      </c>
      <c r="G49" s="28">
        <f t="shared" si="8"/>
        <v>10</v>
      </c>
      <c r="H49" s="108">
        <v>10.5</v>
      </c>
      <c r="I49" s="59">
        <f t="shared" si="2"/>
        <v>0.5</v>
      </c>
      <c r="J49" s="31">
        <f t="shared" si="1"/>
        <v>0.05</v>
      </c>
      <c r="K49" s="46"/>
    </row>
    <row r="50" spans="1:11" ht="16.5" customHeight="1" x14ac:dyDescent="0.45">
      <c r="A50" s="88" t="s">
        <v>20</v>
      </c>
      <c r="B50" s="81"/>
      <c r="C50" s="41">
        <f>SUM(C20:C22)</f>
        <v>157.48001299999999</v>
      </c>
      <c r="D50" s="22">
        <f>SUM(D20:D22)</f>
        <v>170.23</v>
      </c>
      <c r="E50" s="21">
        <f t="shared" ref="E50:G50" si="9">SUM(E20:E22)</f>
        <v>3</v>
      </c>
      <c r="F50" s="21">
        <f t="shared" si="9"/>
        <v>10.9</v>
      </c>
      <c r="G50" s="21">
        <f t="shared" si="9"/>
        <v>184.13</v>
      </c>
      <c r="H50" s="109">
        <f>SUM(H20:H22)</f>
        <v>173.71</v>
      </c>
      <c r="I50" s="21">
        <f t="shared" si="2"/>
        <v>0.48000000000001819</v>
      </c>
      <c r="J50" s="33">
        <f t="shared" si="1"/>
        <v>2.7708826415748901E-3</v>
      </c>
      <c r="K50" s="46"/>
    </row>
    <row r="51" spans="1:11" ht="18.649999999999999" customHeight="1" x14ac:dyDescent="0.45">
      <c r="A51" s="80" t="s">
        <v>21</v>
      </c>
      <c r="B51" s="89"/>
      <c r="C51" s="41">
        <f>SUM(C10:C12,C14:C15,C23:C30)</f>
        <v>742.75522999999987</v>
      </c>
      <c r="D51" s="22">
        <f>SUM(D10:D12,D14:D15,D23:D30)</f>
        <v>667.4</v>
      </c>
      <c r="E51" s="21">
        <f t="shared" ref="E51:G51" si="10">SUM(E10:E12,E14:E15,E23:E30)</f>
        <v>0</v>
      </c>
      <c r="F51" s="21">
        <f t="shared" si="10"/>
        <v>45.1</v>
      </c>
      <c r="G51" s="21">
        <f t="shared" si="10"/>
        <v>712.5</v>
      </c>
      <c r="H51" s="109">
        <f>SUM(H10:H12,H14:H15,H23:H30)</f>
        <v>722.78</v>
      </c>
      <c r="I51" s="21">
        <f t="shared" si="2"/>
        <v>55.379999999999995</v>
      </c>
      <c r="J51" s="33">
        <f t="shared" si="1"/>
        <v>8.2978723404255314E-2</v>
      </c>
      <c r="K51" s="46"/>
    </row>
    <row r="52" spans="1:11" x14ac:dyDescent="0.45">
      <c r="A52" s="80" t="s">
        <v>49</v>
      </c>
      <c r="B52" s="81"/>
      <c r="C52" s="42">
        <f>SUM(C16:C18,C31:C33,C39)</f>
        <v>520.28144500000008</v>
      </c>
      <c r="D52" s="54">
        <f>SUM(D16:D18,D31:D33,D39)</f>
        <v>488.65999999999997</v>
      </c>
      <c r="E52" s="23">
        <f t="shared" ref="E52:G52" si="11">SUM(E16:E18,E31:E33,E39)</f>
        <v>99</v>
      </c>
      <c r="F52" s="23">
        <f t="shared" si="11"/>
        <v>53</v>
      </c>
      <c r="G52" s="23">
        <f t="shared" si="11"/>
        <v>640.66</v>
      </c>
      <c r="H52" s="110">
        <f>SUM(H16:H18,H31:H33,H39)</f>
        <v>717.3599999999999</v>
      </c>
      <c r="I52" s="21">
        <f t="shared" si="2"/>
        <v>129.69999999999993</v>
      </c>
      <c r="J52" s="33">
        <f t="shared" si="1"/>
        <v>0.22070585032161444</v>
      </c>
      <c r="K52" s="46"/>
    </row>
    <row r="53" spans="1:11" x14ac:dyDescent="0.45">
      <c r="A53" s="80" t="s">
        <v>50</v>
      </c>
      <c r="B53" s="81"/>
      <c r="C53" s="42">
        <f>SUM(C34:C37)</f>
        <v>173.515366</v>
      </c>
      <c r="D53" s="54">
        <f>SUM(D34:D37)</f>
        <v>190.31</v>
      </c>
      <c r="E53" s="23">
        <f t="shared" ref="E53:H53" si="12">SUM(E34:E37)</f>
        <v>0</v>
      </c>
      <c r="F53" s="23">
        <f t="shared" si="12"/>
        <v>21</v>
      </c>
      <c r="G53" s="23">
        <f t="shared" si="12"/>
        <v>211.31</v>
      </c>
      <c r="H53" s="110">
        <f t="shared" si="12"/>
        <v>238.44</v>
      </c>
      <c r="I53" s="21">
        <f t="shared" si="2"/>
        <v>48.129999999999995</v>
      </c>
      <c r="J53" s="33">
        <f t="shared" si="1"/>
        <v>0.25290315800535967</v>
      </c>
      <c r="K53" s="46"/>
    </row>
    <row r="54" spans="1:11" ht="16.5" customHeight="1" thickBot="1" x14ac:dyDescent="0.5">
      <c r="A54" s="82" t="s">
        <v>19</v>
      </c>
      <c r="B54" s="83"/>
      <c r="C54" s="39">
        <f>SUM(C50:C53)</f>
        <v>1594.032054</v>
      </c>
      <c r="D54" s="15">
        <f>SUM(D50:D53)</f>
        <v>1516.6</v>
      </c>
      <c r="E54" s="14">
        <f t="shared" ref="E54:F54" si="13">SUM(E50:E53)</f>
        <v>102</v>
      </c>
      <c r="F54" s="14">
        <f t="shared" si="13"/>
        <v>130</v>
      </c>
      <c r="G54" s="14">
        <f>SUM(G50:G53)</f>
        <v>1748.6</v>
      </c>
      <c r="H54" s="106">
        <f>SUM(H50:H53)</f>
        <v>1852.29</v>
      </c>
      <c r="I54" s="14">
        <f t="shared" si="2"/>
        <v>233.69000000000005</v>
      </c>
      <c r="J54" s="34">
        <f t="shared" si="1"/>
        <v>0.14437785740763628</v>
      </c>
      <c r="K54" s="47"/>
    </row>
    <row r="55" spans="1:11" ht="21" customHeight="1" x14ac:dyDescent="0.45">
      <c r="A55" s="84" t="s">
        <v>59</v>
      </c>
      <c r="B55" s="84"/>
      <c r="C55" s="84"/>
      <c r="D55" s="84"/>
      <c r="E55" s="84"/>
      <c r="F55" s="84"/>
      <c r="G55" s="84"/>
      <c r="H55" s="85"/>
      <c r="I55" s="84"/>
      <c r="J55" s="84"/>
    </row>
    <row r="56" spans="1:11" ht="18" x14ac:dyDescent="0.45">
      <c r="A56" s="1" t="s">
        <v>62</v>
      </c>
    </row>
  </sheetData>
  <mergeCells count="25">
    <mergeCell ref="A9:B9"/>
    <mergeCell ref="A13:B13"/>
    <mergeCell ref="G6:G8"/>
    <mergeCell ref="H6:H8"/>
    <mergeCell ref="E7:E8"/>
    <mergeCell ref="F7:F8"/>
    <mergeCell ref="A52:B52"/>
    <mergeCell ref="A53:B53"/>
    <mergeCell ref="A54:B54"/>
    <mergeCell ref="A55:J55"/>
    <mergeCell ref="A19:B19"/>
    <mergeCell ref="A38:B38"/>
    <mergeCell ref="A50:B50"/>
    <mergeCell ref="A51:B51"/>
    <mergeCell ref="I6:J7"/>
    <mergeCell ref="A6:A8"/>
    <mergeCell ref="B6:B8"/>
    <mergeCell ref="C6:C8"/>
    <mergeCell ref="D6:D8"/>
    <mergeCell ref="E6:F6"/>
    <mergeCell ref="A1:K1"/>
    <mergeCell ref="A2:K2"/>
    <mergeCell ref="A3:K3"/>
    <mergeCell ref="A5:K5"/>
    <mergeCell ref="A4:K4"/>
  </mergeCells>
  <printOptions horizontalCentered="1"/>
  <pageMargins left="0.7" right="0.7" top="0.75" bottom="0.75" header="0.3" footer="0.3"/>
  <pageSetup scale="52" orientation="landscape" r:id="rId1"/>
  <headerFooter differentFirst="1" alignWithMargins="0">
    <oddHeader xml:space="preserve">&amp;C
</oddHeader>
    <oddFooter>&amp;C&amp;L  </oddFooter>
    <firstHeader xml:space="preserve">&amp;C
</firstHeader>
    <firstFooter>&amp;L  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CoSTEM Tble</vt:lpstr>
      <vt:lpstr>'CoSTEM Tble'!Print_Area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2014-08-25T21:20:03Z</dcterms:created>
  <dcterms:modified xsi:type="dcterms:W3CDTF">2023-03-16T11:49:23Z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d8eeabc3-4cc0-41d8-81c0-8d9389e603ae</vt:lpwstr>
  </property>
  <property fmtid="{D5CDD505-2E9C-101B-9397-08002B2CF9AE}" pid="3" name="VM">
    <vt:lpwstr>Yes</vt:lpwstr>
  </property>
  <property fmtid="{D5CDD505-2E9C-101B-9397-08002B2CF9AE}" pid="4" name="ContainsCUI">
    <vt:lpwstr>No</vt:lpwstr>
  </property>
</Properties>
</file>