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FA74AA2-83A1-4AD0-B9C1-677E612C9F79}" xr6:coauthVersionLast="47" xr6:coauthVersionMax="47" xr10:uidLastSave="{00000000-0000-0000-0000-000000000000}"/>
  <bookViews>
    <workbookView xWindow="-25320" yWindow="240" windowWidth="25440" windowHeight="15390" xr2:uid="{BF7C6189-AC93-413F-823A-B188022713DB}"/>
  </bookViews>
  <sheets>
    <sheet name="RI Summary" sheetId="2" r:id="rId1"/>
  </sheets>
  <definedNames>
    <definedName name="_xlnm.Print_Area" localSheetId="0">'RI Summary'!$A$1:$J$30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18" i="2" l="1"/>
  <c r="G17" i="2"/>
  <c r="I21" i="2" l="1"/>
  <c r="G7" i="2"/>
  <c r="C11" i="2"/>
  <c r="I7" i="2" l="1"/>
  <c r="J7" i="2" s="1"/>
  <c r="J21" i="2"/>
  <c r="I19" i="2"/>
  <c r="J19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0" i="2"/>
  <c r="J10" i="2" s="1"/>
  <c r="I9" i="2" l="1"/>
  <c r="J9" i="2" s="1"/>
  <c r="H8" i="2"/>
  <c r="H11" i="2"/>
  <c r="I18" i="2" l="1"/>
  <c r="J18" i="2" s="1"/>
  <c r="C8" i="2" l="1"/>
  <c r="C20" i="2" s="1"/>
  <c r="G19" i="2"/>
  <c r="G16" i="2"/>
  <c r="G15" i="2"/>
  <c r="G14" i="2"/>
  <c r="G13" i="2"/>
  <c r="G12" i="2"/>
  <c r="F11" i="2"/>
  <c r="E11" i="2"/>
  <c r="D11" i="2"/>
  <c r="G10" i="2"/>
  <c r="G9" i="2"/>
  <c r="F8" i="2"/>
  <c r="E8" i="2"/>
  <c r="D8" i="2"/>
  <c r="I8" i="2" s="1"/>
  <c r="J8" i="2" s="1"/>
  <c r="G11" i="2" l="1"/>
  <c r="I11" i="2"/>
  <c r="J11" i="2" s="1"/>
  <c r="H20" i="2"/>
  <c r="H22" i="2" s="1"/>
  <c r="E20" i="2"/>
  <c r="E22" i="2" s="1"/>
  <c r="D20" i="2"/>
  <c r="D22" i="2" s="1"/>
  <c r="F20" i="2"/>
  <c r="F22" i="2" s="1"/>
  <c r="G8" i="2"/>
  <c r="G20" i="2" l="1"/>
  <c r="G22" i="2" s="1"/>
  <c r="I22" i="2"/>
  <c r="I20" i="2"/>
  <c r="J20" i="2" s="1"/>
  <c r="C22" i="2"/>
  <c r="J22" i="2" l="1"/>
</calcChain>
</file>

<file path=xl/sharedStrings.xml><?xml version="1.0" encoding="utf-8"?>
<sst xmlns="http://schemas.openxmlformats.org/spreadsheetml/2006/main" count="48" uniqueCount="38">
  <si>
    <t>NATIONAL SCIENCE FOUNDATION</t>
  </si>
  <si>
    <t>(Dollars in Millions)</t>
  </si>
  <si>
    <t>Amount</t>
  </si>
  <si>
    <t>Percent</t>
  </si>
  <si>
    <t xml:space="preserve"> </t>
  </si>
  <si>
    <t>RESEARCH INFRASTRUCTURE SUMMARY</t>
  </si>
  <si>
    <t>Major Research Facilities Construction Investments</t>
  </si>
  <si>
    <t>MREFC Mid-scale Research Infrastructure (MREFC Account)</t>
  </si>
  <si>
    <t>NSF-wide Mid-scale Research Infrastructure (R&amp;RA)</t>
  </si>
  <si>
    <t>Directorate Midscale Research Infrastructure Programs</t>
  </si>
  <si>
    <t>Major Research Instrumentation (MRI)</t>
  </si>
  <si>
    <t>Other Research Infrastructure</t>
  </si>
  <si>
    <t>Subtotal, Research Infrastructure Support</t>
  </si>
  <si>
    <t>Research Infrastructure Stewardship Offset</t>
  </si>
  <si>
    <t>RESEARCH INFRASTRUCTURE TOTAL</t>
  </si>
  <si>
    <t>FY 2022
Actual</t>
  </si>
  <si>
    <t>Base</t>
  </si>
  <si>
    <t>Disaster Relief Supplemental</t>
  </si>
  <si>
    <t>FY 2023 
Estimate Base</t>
  </si>
  <si>
    <t>FY 2023 
Estimate 
Total</t>
  </si>
  <si>
    <t>FY 2024
Request</t>
  </si>
  <si>
    <r>
      <rPr>
        <vertAlign val="superscript"/>
        <sz val="9"/>
        <color theme="1" tint="4.9989318521683403E-2"/>
        <rFont val="Open Sans"/>
        <family val="2"/>
      </rPr>
      <t>1</t>
    </r>
    <r>
      <rPr>
        <sz val="9"/>
        <color theme="1" tint="4.9989318521683403E-2"/>
        <rFont val="Open Sans"/>
        <family val="2"/>
      </rPr>
      <t xml:space="preserve"> Captures both the FY 2023 Omnibus appropriation and the Disaster Relief Supplemental base.</t>
    </r>
  </si>
  <si>
    <r>
      <t>Operations and Maintenance of Major Facilities</t>
    </r>
    <r>
      <rPr>
        <vertAlign val="superscript"/>
        <sz val="10"/>
        <color theme="1"/>
        <rFont val="Open Sans"/>
        <family val="2"/>
      </rPr>
      <t>2</t>
    </r>
  </si>
  <si>
    <r>
      <t>Construction, Acquisition, and Commissioning (MREFC)</t>
    </r>
    <r>
      <rPr>
        <vertAlign val="superscript"/>
        <sz val="10"/>
        <color theme="1"/>
        <rFont val="Open Sans"/>
        <family val="2"/>
      </rPr>
      <t>3</t>
    </r>
  </si>
  <si>
    <r>
      <t>Design Stage Activities</t>
    </r>
    <r>
      <rPr>
        <vertAlign val="superscript"/>
        <sz val="10"/>
        <color theme="1"/>
        <rFont val="Open Sans"/>
        <family val="2"/>
      </rPr>
      <t>4</t>
    </r>
  </si>
  <si>
    <r>
      <t>Mid-scale Research Infrastructure</t>
    </r>
    <r>
      <rPr>
        <vertAlign val="superscript"/>
        <sz val="10"/>
        <color theme="1"/>
        <rFont val="Open Sans"/>
        <family val="2"/>
      </rPr>
      <t>5</t>
    </r>
  </si>
  <si>
    <r>
      <t>Polar Logistical and Infrastructure Support</t>
    </r>
    <r>
      <rPr>
        <vertAlign val="superscript"/>
        <sz val="10"/>
        <color theme="1"/>
        <rFont val="Open Sans"/>
        <family val="2"/>
      </rPr>
      <t>6</t>
    </r>
  </si>
  <si>
    <r>
      <t>CISE Netwrking &amp; Computatnl Resrces Infrastrctre &amp; Srvces (NCRIS)</t>
    </r>
    <r>
      <rPr>
        <vertAlign val="superscript"/>
        <sz val="10"/>
        <color theme="1"/>
        <rFont val="Open Sans"/>
        <family val="2"/>
      </rPr>
      <t>7</t>
    </r>
  </si>
  <si>
    <r>
      <t>Research Resources</t>
    </r>
    <r>
      <rPr>
        <vertAlign val="superscript"/>
        <sz val="10"/>
        <color rgb="FF000000"/>
        <rFont val="Open Sans"/>
        <family val="2"/>
      </rPr>
      <t>8</t>
    </r>
  </si>
  <si>
    <r>
      <rPr>
        <vertAlign val="superscript"/>
        <sz val="9"/>
        <rFont val="Open Sans"/>
        <family val="2"/>
      </rPr>
      <t>2</t>
    </r>
    <r>
      <rPr>
        <sz val="9"/>
        <rFont val="Open Sans"/>
        <family val="2"/>
      </rPr>
      <t xml:space="preserve"> For facility level detail on operations and maintenance, see the Major Facilities Overview within the NSF-wide Investments chapter.</t>
    </r>
  </si>
  <si>
    <r>
      <rPr>
        <vertAlign val="superscript"/>
        <sz val="9"/>
        <rFont val="Open Sans"/>
        <family val="2"/>
      </rPr>
      <t>5</t>
    </r>
    <r>
      <rPr>
        <sz val="9"/>
        <rFont val="Open Sans"/>
        <family val="2"/>
      </rPr>
      <t xml:space="preserve"> NSF-wide Mid-scale Research Infrastructure is provided through both the R&amp;RA account (total project cost is less than $20.0 million) and the MREFC account (total project cost is greater than $20.0 million).</t>
    </r>
  </si>
  <si>
    <r>
      <rPr>
        <vertAlign val="superscript"/>
        <sz val="9"/>
        <rFont val="Open Sans"/>
        <family val="2"/>
      </rPr>
      <t>6</t>
    </r>
    <r>
      <rPr>
        <sz val="9"/>
        <rFont val="Open Sans"/>
        <family val="2"/>
      </rPr>
      <t xml:space="preserve"> Polar Logistical and Infrastructure Support includes funding for Arctic Logistics; U.S. Antarctic Logistical Support Activities (USALS); and Polar Environment, Health, and Safety (PEHS).</t>
    </r>
  </si>
  <si>
    <r>
      <rPr>
        <vertAlign val="superscript"/>
        <sz val="9"/>
        <rFont val="Open Sans"/>
        <family val="2"/>
      </rPr>
      <t xml:space="preserve">8 </t>
    </r>
    <r>
      <rPr>
        <sz val="9"/>
        <rFont val="Open Sans"/>
        <family val="2"/>
      </rPr>
      <t>Funding for Research Resources includes support for the operation and maintenance of minor facilities, infrastructure and instrumentation, field stations, museum collections, etc.</t>
    </r>
  </si>
  <si>
    <r>
      <rPr>
        <vertAlign val="superscript"/>
        <sz val="9"/>
        <color theme="1"/>
        <rFont val="Open Sans"/>
        <family val="2"/>
      </rPr>
      <t>3</t>
    </r>
    <r>
      <rPr>
        <sz val="9"/>
        <color theme="1"/>
        <rFont val="Open Sans"/>
        <family val="2"/>
      </rPr>
      <t xml:space="preserve"> Construction, Acquisition, and Commissioning are for implementation support provided through the MREFC account. MREFC funding is included for the Antarctic Infrastructure Recapitalization program, Vera C. Rubin Observatory, the High Luminosity-Large Hadron Collider Upgrade, Leadership-Class Computing Facility, Regional Class Research Vessels, and Mid-scale Research Infrastructure  (shown on the MREFC Mid-scale RI line below). For more information, refer to the NSF-Wide investment/Research Infrastructure chapter.</t>
    </r>
  </si>
  <si>
    <r>
      <rPr>
        <vertAlign val="superscript"/>
        <sz val="9"/>
        <color theme="1"/>
        <rFont val="Open Sans"/>
        <family val="2"/>
      </rPr>
      <t xml:space="preserve">4 </t>
    </r>
    <r>
      <rPr>
        <sz val="9"/>
        <color theme="1"/>
        <rFont val="Open Sans"/>
        <family val="2"/>
      </rPr>
      <t>Design Stage Activities include support for potential next generation multi-user facilities. This line reflects $3.50 million in FY 2022 for the Leadership Class Computing Facility and $7.44 million, $12.43 million, and $15.11 million in FY 2022, FY 2023, and FY 2024 , respectively for the Antarctic Research Vessel (ARV)</t>
    </r>
  </si>
  <si>
    <r>
      <rPr>
        <vertAlign val="superscript"/>
        <sz val="9"/>
        <color theme="1"/>
        <rFont val="Open Sans"/>
        <family val="2"/>
      </rPr>
      <t>7</t>
    </r>
    <r>
      <rPr>
        <sz val="9"/>
        <color theme="1"/>
        <rFont val="Open Sans"/>
        <family val="2"/>
      </rPr>
      <t xml:space="preserve"> FY 2022 funding for Networking and Computational Resources Infrastructure and Services (NCRIS) excludes support for the potential Leadership Class Computing Facility, which is captured under Design Stage Activities above.</t>
    </r>
  </si>
  <si>
    <r>
      <t>Change over
FY 2023 Base Total</t>
    </r>
    <r>
      <rPr>
        <vertAlign val="superscript"/>
        <sz val="10"/>
        <color theme="1"/>
        <rFont val="Open Sans"/>
        <family val="2"/>
      </rPr>
      <t>1</t>
    </r>
  </si>
  <si>
    <t>RI Damage
Mitigation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</si>
</sst>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0.0%;\-0.0%;&quot;-&quot;??"/>
    <numFmt numFmtId="165" formatCode="&quot;$&quot;#,##0.00;\-&quot;$&quot;#,##0.00;&quot;-&quot;??"/>
    <numFmt numFmtId="166" formatCode="#,##0.00;\-#,##0.00;&quot;-&quot;??"/>
    <numFmt numFmtId="167" formatCode="&quot;$&quot;#,##0.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0"/>
      <name val="Open Sans"/>
      <family val="2"/>
    </font>
    <font>
      <vertAlign val="superscript"/>
      <sz val="10"/>
      <color theme="1"/>
      <name val="Open Sans"/>
      <family val="2"/>
    </font>
    <font>
      <b/>
      <sz val="10"/>
      <color indexed="8"/>
      <name val="Open Sans"/>
      <family val="2"/>
    </font>
    <font>
      <vertAlign val="superscript"/>
      <sz val="10"/>
      <color rgb="FF000000"/>
      <name val="Open Sans"/>
      <family val="2"/>
    </font>
    <font>
      <sz val="10"/>
      <color indexed="8"/>
      <name val="Open Sans"/>
      <family val="2"/>
    </font>
    <font>
      <sz val="9"/>
      <name val="Open Sans"/>
      <family val="2"/>
    </font>
    <font>
      <vertAlign val="superscript"/>
      <sz val="9"/>
      <name val="Open Sans"/>
      <family val="2"/>
    </font>
    <font>
      <b/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9"/>
      <color theme="1" tint="4.9989318521683403E-2"/>
      <name val="Open Sans"/>
      <family val="2"/>
    </font>
    <font>
      <vertAlign val="superscript"/>
      <sz val="9"/>
      <color theme="1" tint="4.9989318521683403E-2"/>
      <name val="Open Sans"/>
      <family val="2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rgb="FF00B0F0"/>
      <name val="Open Sans"/>
      <family val="2"/>
    </font>
    <font>
      <b/>
      <sz val="9"/>
      <color rgb="FF00B0F0"/>
      <name val="Open Sans"/>
      <family val="2"/>
    </font>
    <font>
      <sz val="10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2" fillId="0" borderId="11" xfId="4" applyFont="1" applyBorder="1" applyAlignment="1" applyProtection="1">
      <alignment vertical="top" wrapText="1" readingOrder="1"/>
      <protection locked="0"/>
    </xf>
    <xf numFmtId="0" fontId="15" fillId="0" borderId="0" xfId="0" applyFont="1"/>
    <xf numFmtId="0" fontId="8" fillId="0" borderId="0" xfId="3" applyFont="1" applyAlignment="1" applyProtection="1">
      <alignment vertical="top" wrapText="1" readingOrder="1"/>
      <protection locked="0"/>
    </xf>
    <xf numFmtId="0" fontId="17" fillId="0" borderId="0" xfId="0" applyFont="1"/>
    <xf numFmtId="0" fontId="17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3" fillId="0" borderId="0" xfId="3" applyFont="1" applyAlignment="1">
      <alignment vertical="top" wrapText="1"/>
    </xf>
    <xf numFmtId="0" fontId="16" fillId="0" borderId="0" xfId="3" applyFont="1" applyAlignment="1">
      <alignment vertical="top" wrapText="1"/>
    </xf>
    <xf numFmtId="166" fontId="2" fillId="0" borderId="0" xfId="3" applyNumberFormat="1" applyFont="1" applyAlignment="1" applyProtection="1">
      <alignment vertical="top" readingOrder="1"/>
      <protection locked="0"/>
    </xf>
    <xf numFmtId="0" fontId="22" fillId="0" borderId="0" xfId="0" applyFont="1"/>
    <xf numFmtId="165" fontId="3" fillId="0" borderId="0" xfId="3" applyNumberFormat="1" applyFont="1" applyAlignment="1" applyProtection="1">
      <alignment vertical="top" readingOrder="1"/>
      <protection locked="0"/>
    </xf>
    <xf numFmtId="165" fontId="3" fillId="0" borderId="5" xfId="3" applyNumberFormat="1" applyFont="1" applyBorder="1" applyAlignment="1" applyProtection="1">
      <alignment vertical="top" readingOrder="1"/>
      <protection locked="0"/>
    </xf>
    <xf numFmtId="165" fontId="3" fillId="0" borderId="1" xfId="3" applyNumberFormat="1" applyFont="1" applyBorder="1" applyAlignment="1" applyProtection="1">
      <alignment vertical="top" readingOrder="1"/>
      <protection locked="0"/>
    </xf>
    <xf numFmtId="165" fontId="3" fillId="0" borderId="5" xfId="3" applyNumberFormat="1" applyFont="1" applyBorder="1" applyAlignment="1" applyProtection="1">
      <alignment horizontal="right" vertical="top" readingOrder="1"/>
      <protection locked="0"/>
    </xf>
    <xf numFmtId="164" fontId="3" fillId="0" borderId="2" xfId="3" applyNumberFormat="1" applyFont="1" applyBorder="1" applyAlignment="1" applyProtection="1">
      <alignment horizontal="right" vertical="top" readingOrder="1"/>
      <protection locked="0"/>
    </xf>
    <xf numFmtId="0" fontId="2" fillId="0" borderId="5" xfId="0" applyFont="1" applyBorder="1"/>
    <xf numFmtId="0" fontId="2" fillId="0" borderId="0" xfId="3" applyFont="1" applyAlignment="1" applyProtection="1">
      <alignment vertical="top" wrapText="1" readingOrder="1"/>
      <protection locked="0"/>
    </xf>
    <xf numFmtId="166" fontId="2" fillId="0" borderId="5" xfId="3" applyNumberFormat="1" applyFont="1" applyBorder="1" applyAlignment="1" applyProtection="1">
      <alignment vertical="top" readingOrder="1"/>
      <protection locked="0"/>
    </xf>
    <xf numFmtId="166" fontId="2" fillId="0" borderId="14" xfId="3" applyNumberFormat="1" applyFont="1" applyBorder="1" applyAlignment="1" applyProtection="1">
      <alignment vertical="top" readingOrder="1"/>
      <protection locked="0"/>
    </xf>
    <xf numFmtId="166" fontId="2" fillId="0" borderId="5" xfId="3" applyNumberFormat="1" applyFont="1" applyBorder="1" applyAlignment="1" applyProtection="1">
      <alignment horizontal="right" vertical="top" readingOrder="1"/>
      <protection locked="0"/>
    </xf>
    <xf numFmtId="164" fontId="2" fillId="0" borderId="2" xfId="3" applyNumberFormat="1" applyFont="1" applyBorder="1" applyAlignment="1" applyProtection="1">
      <alignment horizontal="right" vertical="top" readingOrder="1"/>
      <protection locked="0"/>
    </xf>
    <xf numFmtId="165" fontId="3" fillId="0" borderId="14" xfId="3" applyNumberFormat="1" applyFont="1" applyBorder="1" applyAlignment="1" applyProtection="1">
      <alignment vertical="top" readingOrder="1"/>
      <protection locked="0"/>
    </xf>
    <xf numFmtId="165" fontId="3" fillId="0" borderId="6" xfId="3" applyNumberFormat="1" applyFont="1" applyBorder="1" applyAlignment="1" applyProtection="1">
      <alignment vertical="top" readingOrder="1"/>
      <protection locked="0"/>
    </xf>
    <xf numFmtId="165" fontId="3" fillId="0" borderId="8" xfId="3" applyNumberFormat="1" applyFont="1" applyBorder="1" applyAlignment="1" applyProtection="1">
      <alignment vertical="top" readingOrder="1"/>
      <protection locked="0"/>
    </xf>
    <xf numFmtId="165" fontId="3" fillId="0" borderId="7" xfId="3" applyNumberFormat="1" applyFont="1" applyBorder="1" applyAlignment="1" applyProtection="1">
      <alignment vertical="top" readingOrder="1"/>
      <protection locked="0"/>
    </xf>
    <xf numFmtId="165" fontId="3" fillId="0" borderId="16" xfId="3" applyNumberFormat="1" applyFont="1" applyBorder="1" applyAlignment="1" applyProtection="1">
      <alignment vertical="top" readingOrder="1"/>
      <protection locked="0"/>
    </xf>
    <xf numFmtId="165" fontId="3" fillId="0" borderId="8" xfId="3" applyNumberFormat="1" applyFont="1" applyBorder="1" applyAlignment="1" applyProtection="1">
      <alignment horizontal="right" vertical="top" readingOrder="1"/>
      <protection locked="0"/>
    </xf>
    <xf numFmtId="165" fontId="3" fillId="0" borderId="12" xfId="3" applyNumberFormat="1" applyFont="1" applyBorder="1" applyAlignment="1" applyProtection="1">
      <alignment vertical="top" readingOrder="1"/>
      <protection locked="0"/>
    </xf>
    <xf numFmtId="165" fontId="3" fillId="0" borderId="11" xfId="3" applyNumberFormat="1" applyFont="1" applyBorder="1" applyAlignment="1" applyProtection="1">
      <alignment vertical="top" readingOrder="1"/>
      <protection locked="0"/>
    </xf>
    <xf numFmtId="164" fontId="3" fillId="0" borderId="17" xfId="3" applyNumberFormat="1" applyFont="1" applyBorder="1" applyAlignment="1" applyProtection="1">
      <alignment horizontal="right" vertical="top" readingOrder="1"/>
      <protection locked="0"/>
    </xf>
    <xf numFmtId="0" fontId="2" fillId="0" borderId="12" xfId="0" applyFont="1" applyBorder="1"/>
    <xf numFmtId="166" fontId="2" fillId="0" borderId="6" xfId="3" applyNumberFormat="1" applyFont="1" applyBorder="1" applyAlignment="1" applyProtection="1">
      <alignment vertical="top" readingOrder="1"/>
      <protection locked="0"/>
    </xf>
    <xf numFmtId="166" fontId="2" fillId="0" borderId="8" xfId="3" applyNumberFormat="1" applyFont="1" applyBorder="1" applyAlignment="1" applyProtection="1">
      <alignment vertical="top" readingOrder="1"/>
      <protection locked="0"/>
    </xf>
    <xf numFmtId="166" fontId="2" fillId="0" borderId="16" xfId="3" applyNumberFormat="1" applyFont="1" applyBorder="1" applyAlignment="1" applyProtection="1">
      <alignment vertical="top" readingOrder="1"/>
      <protection locked="0"/>
    </xf>
    <xf numFmtId="166" fontId="2" fillId="0" borderId="12" xfId="3" applyNumberFormat="1" applyFont="1" applyBorder="1" applyAlignment="1" applyProtection="1">
      <alignment horizontal="right" vertical="top" readingOrder="1"/>
      <protection locked="0"/>
    </xf>
    <xf numFmtId="164" fontId="2" fillId="0" borderId="17" xfId="3" applyNumberFormat="1" applyFont="1" applyBorder="1" applyAlignment="1" applyProtection="1">
      <alignment horizontal="right" vertical="top" readingOrder="1"/>
      <protection locked="0"/>
    </xf>
    <xf numFmtId="39" fontId="0" fillId="0" borderId="0" xfId="0" applyNumberFormat="1"/>
    <xf numFmtId="7" fontId="0" fillId="0" borderId="0" xfId="0" applyNumberFormat="1"/>
    <xf numFmtId="0" fontId="22" fillId="0" borderId="0" xfId="0" applyFont="1" applyAlignment="1">
      <alignment vertical="top"/>
    </xf>
    <xf numFmtId="0" fontId="23" fillId="0" borderId="0" xfId="3" applyFont="1" applyAlignment="1">
      <alignment vertical="top" wrapText="1"/>
    </xf>
    <xf numFmtId="0" fontId="24" fillId="0" borderId="0" xfId="3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2" fontId="23" fillId="0" borderId="0" xfId="3" applyNumberFormat="1" applyFont="1" applyAlignment="1">
      <alignment horizontal="center" vertical="top" wrapText="1"/>
    </xf>
    <xf numFmtId="2" fontId="21" fillId="0" borderId="0" xfId="0" applyNumberFormat="1" applyFont="1" applyAlignment="1">
      <alignment horizontal="center" vertical="top"/>
    </xf>
    <xf numFmtId="0" fontId="24" fillId="0" borderId="0" xfId="3" applyFont="1" applyAlignment="1">
      <alignment vertical="top" wrapText="1"/>
    </xf>
    <xf numFmtId="2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 wrapText="1"/>
    </xf>
    <xf numFmtId="2" fontId="21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right"/>
    </xf>
    <xf numFmtId="167" fontId="3" fillId="0" borderId="0" xfId="3" applyNumberFormat="1" applyFont="1" applyAlignment="1" applyProtection="1">
      <alignment vertical="top" readingOrder="1"/>
      <protection locked="0"/>
    </xf>
    <xf numFmtId="167" fontId="3" fillId="0" borderId="14" xfId="3" applyNumberFormat="1" applyFont="1" applyBorder="1" applyAlignment="1" applyProtection="1">
      <alignment vertical="top" readingOrder="1"/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65" fontId="3" fillId="0" borderId="13" xfId="3" applyNumberFormat="1" applyFont="1" applyBorder="1" applyAlignment="1" applyProtection="1">
      <alignment vertical="center" readingOrder="1"/>
      <protection locked="0"/>
    </xf>
    <xf numFmtId="165" fontId="3" fillId="0" borderId="9" xfId="3" applyNumberFormat="1" applyFont="1" applyBorder="1" applyAlignment="1" applyProtection="1">
      <alignment vertical="center" readingOrder="1"/>
      <protection locked="0"/>
    </xf>
    <xf numFmtId="165" fontId="3" fillId="0" borderId="15" xfId="3" applyNumberFormat="1" applyFont="1" applyBorder="1" applyAlignment="1" applyProtection="1">
      <alignment vertical="center" readingOrder="1"/>
      <protection locked="0"/>
    </xf>
    <xf numFmtId="165" fontId="3" fillId="0" borderId="10" xfId="3" applyNumberFormat="1" applyFont="1" applyBorder="1" applyAlignment="1" applyProtection="1">
      <alignment horizontal="right" vertical="center" readingOrder="1"/>
      <protection locked="0"/>
    </xf>
    <xf numFmtId="164" fontId="3" fillId="0" borderId="18" xfId="3" applyNumberFormat="1" applyFont="1" applyBorder="1" applyAlignment="1" applyProtection="1">
      <alignment horizontal="right" vertical="center" readingOrder="1"/>
      <protection locked="0"/>
    </xf>
    <xf numFmtId="0" fontId="0" fillId="0" borderId="0" xfId="0" applyAlignment="1">
      <alignment vertical="center"/>
    </xf>
    <xf numFmtId="0" fontId="2" fillId="0" borderId="10" xfId="1" applyFont="1" applyBorder="1" applyAlignment="1" applyProtection="1">
      <alignment horizontal="right" vertical="top" wrapText="1" readingOrder="1"/>
      <protection locked="0"/>
    </xf>
    <xf numFmtId="0" fontId="2" fillId="0" borderId="4" xfId="1" applyFont="1" applyBorder="1" applyAlignment="1" applyProtection="1">
      <alignment horizontal="right" vertical="top" wrapText="1" readingOrder="1"/>
      <protection locked="0"/>
    </xf>
    <xf numFmtId="0" fontId="22" fillId="0" borderId="5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3" fillId="0" borderId="0" xfId="3" applyFont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16" fillId="0" borderId="0" xfId="3" applyFont="1" applyAlignment="1">
      <alignment horizontal="left" vertical="top" wrapText="1"/>
    </xf>
    <xf numFmtId="0" fontId="3" fillId="0" borderId="12" xfId="3" applyFont="1" applyBorder="1" applyAlignment="1">
      <alignment vertical="top" readingOrder="1"/>
    </xf>
    <xf numFmtId="0" fontId="3" fillId="0" borderId="11" xfId="3" applyFont="1" applyBorder="1" applyAlignment="1">
      <alignment vertical="top" readingOrder="1"/>
    </xf>
    <xf numFmtId="0" fontId="3" fillId="0" borderId="10" xfId="3" applyFont="1" applyBorder="1" applyAlignment="1" applyProtection="1">
      <alignment vertical="center" wrapText="1" readingOrder="1"/>
      <protection locked="0"/>
    </xf>
    <xf numFmtId="0" fontId="3" fillId="0" borderId="3" xfId="3" applyFont="1" applyBorder="1" applyAlignment="1" applyProtection="1">
      <alignment vertical="center" wrapText="1" readingOrder="1"/>
      <protection locked="0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6" fillId="0" borderId="0" xfId="3" applyFont="1" applyAlignment="1" applyProtection="1">
      <alignment horizontal="center" vertical="top" wrapText="1" readingOrder="1"/>
      <protection locked="0"/>
    </xf>
    <xf numFmtId="0" fontId="7" fillId="0" borderId="3" xfId="3" applyFont="1" applyBorder="1" applyAlignment="1" applyProtection="1">
      <alignment horizontal="center" vertical="top" wrapText="1" readingOrder="1"/>
      <protection locked="0"/>
    </xf>
    <xf numFmtId="0" fontId="7" fillId="0" borderId="0" xfId="3" applyFont="1" applyAlignment="1" applyProtection="1">
      <alignment horizontal="center" vertical="top" wrapText="1" readingOrder="1"/>
      <protection locked="0"/>
    </xf>
    <xf numFmtId="0" fontId="25" fillId="0" borderId="20" xfId="1" applyFont="1" applyBorder="1" applyAlignment="1" applyProtection="1">
      <alignment horizontal="right" wrapText="1" readingOrder="1"/>
      <protection locked="0"/>
    </xf>
    <xf numFmtId="0" fontId="25" fillId="0" borderId="2" xfId="1" applyFont="1" applyBorder="1" applyAlignment="1" applyProtection="1">
      <alignment horizontal="right" wrapText="1" readingOrder="1"/>
      <protection locked="0"/>
    </xf>
    <xf numFmtId="0" fontId="25" fillId="0" borderId="4" xfId="1" applyFont="1" applyBorder="1" applyAlignment="1" applyProtection="1">
      <alignment horizontal="right" wrapText="1" readingOrder="1"/>
      <protection locked="0"/>
    </xf>
    <xf numFmtId="0" fontId="25" fillId="0" borderId="19" xfId="1" applyFont="1" applyBorder="1" applyAlignment="1" applyProtection="1">
      <alignment horizontal="right" wrapText="1" readingOrder="1"/>
      <protection locked="0"/>
    </xf>
    <xf numFmtId="0" fontId="25" fillId="0" borderId="5" xfId="1" applyFont="1" applyBorder="1" applyAlignment="1" applyProtection="1">
      <alignment horizontal="right" wrapText="1" readingOrder="1"/>
      <protection locked="0"/>
    </xf>
    <xf numFmtId="0" fontId="25" fillId="0" borderId="10" xfId="1" applyFont="1" applyBorder="1" applyAlignment="1" applyProtection="1">
      <alignment horizontal="right" wrapText="1" readingOrder="1"/>
      <protection locked="0"/>
    </xf>
    <xf numFmtId="0" fontId="8" fillId="0" borderId="19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2" fillId="0" borderId="21" xfId="1" applyFont="1" applyBorder="1" applyAlignment="1" applyProtection="1">
      <alignment horizontal="center" wrapText="1" readingOrder="1"/>
      <protection locked="0"/>
    </xf>
    <xf numFmtId="0" fontId="10" fillId="0" borderId="5" xfId="4" applyFont="1" applyBorder="1" applyAlignment="1" applyProtection="1">
      <alignment horizontal="left" vertical="top" wrapText="1" readingOrder="1"/>
      <protection locked="0"/>
    </xf>
    <xf numFmtId="0" fontId="10" fillId="0" borderId="0" xfId="4" applyFont="1" applyAlignment="1" applyProtection="1">
      <alignment horizontal="left" vertical="top" wrapText="1" readingOrder="1"/>
      <protection locked="0"/>
    </xf>
    <xf numFmtId="0" fontId="3" fillId="0" borderId="5" xfId="3" applyFont="1" applyBorder="1" applyAlignment="1" applyProtection="1">
      <alignment vertical="top" wrapText="1" readingOrder="1"/>
      <protection locked="0"/>
    </xf>
    <xf numFmtId="0" fontId="3" fillId="0" borderId="0" xfId="3" applyFont="1" applyAlignment="1" applyProtection="1">
      <alignment vertical="top" wrapText="1" readingOrder="1"/>
      <protection locked="0"/>
    </xf>
    <xf numFmtId="0" fontId="3" fillId="0" borderId="5" xfId="3" applyFont="1" applyBorder="1" applyAlignment="1">
      <alignment vertical="top" readingOrder="1"/>
    </xf>
    <xf numFmtId="0" fontId="3" fillId="0" borderId="0" xfId="3" applyFont="1" applyAlignment="1">
      <alignment vertical="top" readingOrder="1"/>
    </xf>
    <xf numFmtId="0" fontId="25" fillId="0" borderId="19" xfId="1" applyFont="1" applyBorder="1" applyAlignment="1" applyProtection="1">
      <alignment horizontal="center" wrapText="1" readingOrder="1"/>
      <protection locked="0"/>
    </xf>
    <xf numFmtId="0" fontId="25" fillId="0" borderId="20" xfId="1" applyFont="1" applyBorder="1" applyAlignment="1" applyProtection="1">
      <alignment horizontal="center" wrapText="1" readingOrder="1"/>
      <protection locked="0"/>
    </xf>
    <xf numFmtId="0" fontId="25" fillId="0" borderId="5" xfId="1" applyFont="1" applyBorder="1" applyAlignment="1" applyProtection="1">
      <alignment horizontal="center" wrapText="1" readingOrder="1"/>
      <protection locked="0"/>
    </xf>
    <xf numFmtId="0" fontId="25" fillId="0" borderId="2" xfId="1" applyFont="1" applyBorder="1" applyAlignment="1" applyProtection="1">
      <alignment horizontal="center" wrapText="1" readingOrder="1"/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25" fillId="0" borderId="22" xfId="1" applyFont="1" applyBorder="1" applyAlignment="1" applyProtection="1">
      <alignment horizontal="right" wrapText="1" readingOrder="1"/>
      <protection locked="0"/>
    </xf>
    <xf numFmtId="0" fontId="25" fillId="0" borderId="0" xfId="1" applyFont="1" applyAlignment="1" applyProtection="1">
      <alignment horizontal="right" wrapText="1" readingOrder="1"/>
      <protection locked="0"/>
    </xf>
  </cellXfs>
  <cellStyles count="5">
    <cellStyle name="Normal" xfId="0" builtinId="0"/>
    <cellStyle name="Normal 2" xfId="1" xr:uid="{2F530647-7818-43F2-9B21-E9445D22FD7C}"/>
    <cellStyle name="Normal 3" xfId="2" xr:uid="{0B5CF79E-C0B4-46BD-9204-7612F60CDA9C}"/>
    <cellStyle name="Normal 3 2" xfId="3" xr:uid="{6F806B80-C213-43B5-A107-53F6AD6F366C}"/>
    <cellStyle name="Normal 4" xfId="4" xr:uid="{84A06780-81E1-49BE-8841-E4F9C5F3B7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EB84-EA2B-4894-885F-070D8757C384}">
  <sheetPr>
    <pageSetUpPr fitToPage="1"/>
  </sheetPr>
  <dimension ref="A1:S46"/>
  <sheetViews>
    <sheetView showGridLines="0" tabSelected="1" workbookViewId="0">
      <selection activeCell="K1" sqref="K1"/>
    </sheetView>
  </sheetViews>
  <sheetFormatPr defaultRowHeight="14.5" x14ac:dyDescent="0.35"/>
  <cols>
    <col min="1" max="1" width="2.54296875" customWidth="1"/>
    <col min="2" max="2" width="62.81640625" customWidth="1"/>
    <col min="3" max="3" width="11.26953125" customWidth="1"/>
    <col min="4" max="4" width="11.453125" customWidth="1"/>
    <col min="5" max="5" width="12.7265625" customWidth="1"/>
    <col min="6" max="6" width="13.1796875" customWidth="1"/>
    <col min="7" max="8" width="11.26953125" customWidth="1"/>
    <col min="9" max="10" width="11.54296875" customWidth="1"/>
    <col min="11" max="11" width="21" customWidth="1"/>
    <col min="12" max="12" width="11.54296875" customWidth="1"/>
    <col min="13" max="13" width="21.26953125" customWidth="1"/>
    <col min="14" max="14" width="10.1796875" customWidth="1"/>
    <col min="15" max="15" width="10.54296875" customWidth="1"/>
    <col min="16" max="16" width="8.54296875" customWidth="1"/>
    <col min="17" max="17" width="8.1796875" customWidth="1"/>
    <col min="18" max="18" width="7" customWidth="1"/>
    <col min="19" max="19" width="8.453125" customWidth="1"/>
  </cols>
  <sheetData>
    <row r="1" spans="1:19" ht="17" customHeight="1" x14ac:dyDescent="0.3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9" ht="17" customHeight="1" x14ac:dyDescent="0.35">
      <c r="A2" s="78" t="s">
        <v>5</v>
      </c>
      <c r="B2" s="78"/>
      <c r="C2" s="78"/>
      <c r="D2" s="78"/>
      <c r="E2" s="78"/>
      <c r="F2" s="78"/>
      <c r="G2" s="78"/>
      <c r="H2" s="78"/>
      <c r="I2" s="78"/>
      <c r="J2" s="78"/>
      <c r="M2" s="51"/>
      <c r="N2" s="51"/>
      <c r="O2" s="51"/>
      <c r="P2" s="51"/>
      <c r="Q2" s="51"/>
    </row>
    <row r="3" spans="1:19" ht="16" customHeight="1" thickBot="1" x14ac:dyDescent="0.4">
      <c r="A3" s="79" t="s">
        <v>1</v>
      </c>
      <c r="B3" s="79"/>
      <c r="C3" s="79"/>
      <c r="D3" s="79"/>
      <c r="E3" s="79"/>
      <c r="F3" s="79"/>
      <c r="G3" s="79"/>
      <c r="H3" s="79"/>
      <c r="I3" s="80"/>
      <c r="J3" s="80"/>
      <c r="M3" s="52"/>
      <c r="N3" s="52"/>
      <c r="O3" s="52"/>
      <c r="P3" s="53"/>
      <c r="Q3" s="52"/>
    </row>
    <row r="4" spans="1:19" ht="17" customHeight="1" x14ac:dyDescent="0.4">
      <c r="A4" s="87"/>
      <c r="B4" s="88"/>
      <c r="C4" s="81" t="s">
        <v>15</v>
      </c>
      <c r="D4" s="84" t="s">
        <v>18</v>
      </c>
      <c r="E4" s="89" t="s">
        <v>17</v>
      </c>
      <c r="F4" s="89"/>
      <c r="G4" s="81" t="s">
        <v>19</v>
      </c>
      <c r="H4" s="81" t="s">
        <v>20</v>
      </c>
      <c r="I4" s="96" t="s">
        <v>36</v>
      </c>
      <c r="J4" s="97"/>
      <c r="M4" s="51"/>
      <c r="N4" s="51"/>
      <c r="O4" s="51"/>
      <c r="P4" s="51"/>
      <c r="Q4" s="51"/>
    </row>
    <row r="5" spans="1:19" ht="15" customHeight="1" x14ac:dyDescent="0.4">
      <c r="A5" s="56"/>
      <c r="B5" s="57"/>
      <c r="C5" s="82"/>
      <c r="D5" s="85"/>
      <c r="E5" s="102" t="s">
        <v>16</v>
      </c>
      <c r="F5" s="102" t="s">
        <v>37</v>
      </c>
      <c r="G5" s="82"/>
      <c r="H5" s="82"/>
      <c r="I5" s="98"/>
      <c r="J5" s="99"/>
      <c r="M5" s="51"/>
      <c r="N5" s="51"/>
      <c r="O5" s="51"/>
      <c r="P5" s="51"/>
      <c r="Q5" s="51"/>
    </row>
    <row r="6" spans="1:19" ht="15" customHeight="1" thickBot="1" x14ac:dyDescent="0.45">
      <c r="A6" s="100"/>
      <c r="B6" s="101"/>
      <c r="C6" s="83"/>
      <c r="D6" s="86"/>
      <c r="E6" s="103" t="s">
        <v>16</v>
      </c>
      <c r="F6" s="103"/>
      <c r="G6" s="83"/>
      <c r="H6" s="83"/>
      <c r="I6" s="64" t="s">
        <v>2</v>
      </c>
      <c r="J6" s="65" t="s">
        <v>3</v>
      </c>
    </row>
    <row r="7" spans="1:19" ht="17" customHeight="1" x14ac:dyDescent="0.35">
      <c r="A7" s="90" t="s">
        <v>22</v>
      </c>
      <c r="B7" s="91"/>
      <c r="C7" s="11">
        <v>985.95</v>
      </c>
      <c r="D7" s="12">
        <v>958.51</v>
      </c>
      <c r="E7" s="13">
        <v>44.23</v>
      </c>
      <c r="F7" s="13">
        <v>2.5</v>
      </c>
      <c r="G7" s="11">
        <f>SUM(D7:F7)</f>
        <v>1005.24</v>
      </c>
      <c r="H7" s="22">
        <v>1069.8</v>
      </c>
      <c r="I7" s="14">
        <f>H7-(D7+E7)</f>
        <v>67.059999999999945</v>
      </c>
      <c r="J7" s="15">
        <f>IFERROR(I7/(D7+E7),  "N/A")</f>
        <v>6.6876757683945937E-2</v>
      </c>
    </row>
    <row r="8" spans="1:19" s="2" customFormat="1" ht="17" customHeight="1" x14ac:dyDescent="0.35">
      <c r="A8" s="92" t="s">
        <v>6</v>
      </c>
      <c r="B8" s="93"/>
      <c r="C8" s="11">
        <f t="shared" ref="C8" si="0">SUM(C9:C10)</f>
        <v>94.22</v>
      </c>
      <c r="D8" s="12">
        <f t="shared" ref="D8:F8" si="1">SUM(D9:D10)</f>
        <v>122.41</v>
      </c>
      <c r="E8" s="11">
        <f t="shared" si="1"/>
        <v>0</v>
      </c>
      <c r="F8" s="11">
        <f t="shared" si="1"/>
        <v>0</v>
      </c>
      <c r="G8" s="54">
        <f t="shared" ref="G8:G21" si="2">SUM(D8:F8)</f>
        <v>122.41</v>
      </c>
      <c r="H8" s="55">
        <f>SUM(H9:H10)</f>
        <v>213.72000000000003</v>
      </c>
      <c r="I8" s="14">
        <f t="shared" ref="I8:I20" si="3">H8-(D8+E8)</f>
        <v>91.310000000000031</v>
      </c>
      <c r="J8" s="15">
        <f t="shared" ref="J8:J22" si="4">IFERROR(I8/(D8+E8),  "N/A")</f>
        <v>0.74593578955967677</v>
      </c>
    </row>
    <row r="9" spans="1:19" ht="16" customHeight="1" x14ac:dyDescent="0.4">
      <c r="A9" s="16"/>
      <c r="B9" s="17" t="s">
        <v>23</v>
      </c>
      <c r="C9" s="9">
        <v>83.28</v>
      </c>
      <c r="D9" s="18">
        <v>109.97999999999999</v>
      </c>
      <c r="E9" s="9">
        <v>0</v>
      </c>
      <c r="F9" s="9">
        <v>0</v>
      </c>
      <c r="G9" s="9">
        <f t="shared" si="2"/>
        <v>109.97999999999999</v>
      </c>
      <c r="H9" s="19">
        <v>198.61</v>
      </c>
      <c r="I9" s="20">
        <f t="shared" si="3"/>
        <v>88.630000000000024</v>
      </c>
      <c r="J9" s="21">
        <f t="shared" si="4"/>
        <v>0.80587379523549763</v>
      </c>
    </row>
    <row r="10" spans="1:19" ht="16" customHeight="1" x14ac:dyDescent="0.4">
      <c r="A10" s="16"/>
      <c r="B10" s="17" t="s">
        <v>24</v>
      </c>
      <c r="C10" s="9">
        <v>10.94</v>
      </c>
      <c r="D10" s="18">
        <v>12.43</v>
      </c>
      <c r="E10" s="9">
        <v>0</v>
      </c>
      <c r="F10" s="9">
        <v>0</v>
      </c>
      <c r="G10" s="9">
        <f t="shared" si="2"/>
        <v>12.43</v>
      </c>
      <c r="H10" s="19">
        <v>15.11</v>
      </c>
      <c r="I10" s="20">
        <f t="shared" si="3"/>
        <v>2.6799999999999997</v>
      </c>
      <c r="J10" s="21">
        <f t="shared" si="4"/>
        <v>0.21560740144810939</v>
      </c>
      <c r="K10" s="4" t="s">
        <v>4</v>
      </c>
      <c r="L10" s="4"/>
      <c r="M10" s="4"/>
      <c r="N10" s="4"/>
    </row>
    <row r="11" spans="1:19" ht="17" customHeight="1" x14ac:dyDescent="0.35">
      <c r="A11" s="90" t="s">
        <v>25</v>
      </c>
      <c r="B11" s="91"/>
      <c r="C11" s="11">
        <f>SUM(C12:C14)</f>
        <v>149.72</v>
      </c>
      <c r="D11" s="12">
        <f t="shared" ref="D11" si="5">SUM(D12:D14)</f>
        <v>144.97</v>
      </c>
      <c r="E11" s="11">
        <f t="shared" ref="E11:F11" si="6">SUM(E12:E14)</f>
        <v>23.759999999999998</v>
      </c>
      <c r="F11" s="11">
        <f t="shared" si="6"/>
        <v>0</v>
      </c>
      <c r="G11" s="11">
        <f>SUM(D11:F11)</f>
        <v>168.73</v>
      </c>
      <c r="H11" s="22">
        <f>SUM(H12:H14)</f>
        <v>238.96</v>
      </c>
      <c r="I11" s="14">
        <f t="shared" si="3"/>
        <v>70.230000000000018</v>
      </c>
      <c r="J11" s="15">
        <f t="shared" si="4"/>
        <v>0.41622710839803251</v>
      </c>
      <c r="K11" s="10"/>
    </row>
    <row r="12" spans="1:19" ht="15" customHeight="1" x14ac:dyDescent="0.4">
      <c r="A12" s="16"/>
      <c r="B12" s="17" t="s">
        <v>7</v>
      </c>
      <c r="C12" s="9">
        <v>36.67</v>
      </c>
      <c r="D12" s="18">
        <v>76.25</v>
      </c>
      <c r="E12" s="9">
        <v>0</v>
      </c>
      <c r="F12" s="9">
        <v>0</v>
      </c>
      <c r="G12" s="9">
        <f t="shared" si="2"/>
        <v>76.25</v>
      </c>
      <c r="H12" s="19">
        <v>105.06</v>
      </c>
      <c r="I12" s="20">
        <f t="shared" si="3"/>
        <v>28.810000000000002</v>
      </c>
      <c r="J12" s="21">
        <f t="shared" si="4"/>
        <v>0.37783606557377053</v>
      </c>
    </row>
    <row r="13" spans="1:19" ht="15" customHeight="1" x14ac:dyDescent="0.4">
      <c r="A13" s="16"/>
      <c r="B13" s="3" t="s">
        <v>8</v>
      </c>
      <c r="C13" s="9">
        <v>40</v>
      </c>
      <c r="D13" s="18">
        <v>40</v>
      </c>
      <c r="E13" s="9">
        <v>15</v>
      </c>
      <c r="F13" s="9">
        <v>0</v>
      </c>
      <c r="G13" s="9">
        <f t="shared" si="2"/>
        <v>55</v>
      </c>
      <c r="H13" s="19">
        <v>50</v>
      </c>
      <c r="I13" s="20">
        <f t="shared" si="3"/>
        <v>-5</v>
      </c>
      <c r="J13" s="21">
        <f t="shared" si="4"/>
        <v>-9.0909090909090912E-2</v>
      </c>
    </row>
    <row r="14" spans="1:19" ht="15" customHeight="1" x14ac:dyDescent="0.4">
      <c r="A14" s="16"/>
      <c r="B14" s="17" t="s">
        <v>9</v>
      </c>
      <c r="C14" s="9">
        <v>73.05</v>
      </c>
      <c r="D14" s="18">
        <v>28.72</v>
      </c>
      <c r="E14" s="9">
        <v>8.76</v>
      </c>
      <c r="F14" s="9">
        <v>0</v>
      </c>
      <c r="G14" s="9">
        <f t="shared" si="2"/>
        <v>37.479999999999997</v>
      </c>
      <c r="H14" s="19">
        <v>83.9</v>
      </c>
      <c r="I14" s="20">
        <f t="shared" si="3"/>
        <v>46.420000000000009</v>
      </c>
      <c r="J14" s="21">
        <f t="shared" si="4"/>
        <v>1.2385272145144079</v>
      </c>
      <c r="O14" t="s">
        <v>4</v>
      </c>
      <c r="P14" t="s">
        <v>4</v>
      </c>
      <c r="Q14" t="s">
        <v>4</v>
      </c>
    </row>
    <row r="15" spans="1:19" ht="17" customHeight="1" x14ac:dyDescent="0.35">
      <c r="A15" s="94" t="s">
        <v>10</v>
      </c>
      <c r="B15" s="95"/>
      <c r="C15" s="11">
        <v>78.209999999999994</v>
      </c>
      <c r="D15" s="12">
        <v>63.75</v>
      </c>
      <c r="E15" s="11">
        <v>20</v>
      </c>
      <c r="F15" s="11">
        <v>0</v>
      </c>
      <c r="G15" s="11">
        <f t="shared" si="2"/>
        <v>83.75</v>
      </c>
      <c r="H15" s="22">
        <v>92.75</v>
      </c>
      <c r="I15" s="14">
        <f t="shared" si="3"/>
        <v>9</v>
      </c>
      <c r="J15" s="15">
        <f t="shared" si="4"/>
        <v>0.10746268656716418</v>
      </c>
    </row>
    <row r="16" spans="1:19" ht="17" customHeight="1" x14ac:dyDescent="0.35">
      <c r="A16" s="90" t="s">
        <v>26</v>
      </c>
      <c r="B16" s="91"/>
      <c r="C16" s="11">
        <v>153.52000000000001</v>
      </c>
      <c r="D16" s="12">
        <v>177.2</v>
      </c>
      <c r="E16" s="11">
        <v>0</v>
      </c>
      <c r="F16" s="11">
        <v>0</v>
      </c>
      <c r="G16" s="11">
        <f t="shared" si="2"/>
        <v>177.2</v>
      </c>
      <c r="H16" s="22">
        <v>186.64</v>
      </c>
      <c r="I16" s="14">
        <f t="shared" si="3"/>
        <v>9.4399999999999977</v>
      </c>
      <c r="J16" s="15">
        <f t="shared" si="4"/>
        <v>5.3273137697516917E-2</v>
      </c>
      <c r="K16" s="76" t="s">
        <v>4</v>
      </c>
      <c r="L16" s="77"/>
      <c r="M16" s="77"/>
      <c r="N16" s="77"/>
      <c r="O16" s="77"/>
      <c r="P16" s="77"/>
      <c r="Q16" s="77"/>
      <c r="R16" s="77"/>
      <c r="S16" s="77"/>
    </row>
    <row r="17" spans="1:19" ht="17" customHeight="1" x14ac:dyDescent="0.35">
      <c r="A17" s="90" t="s">
        <v>27</v>
      </c>
      <c r="B17" s="91"/>
      <c r="C17" s="11">
        <v>131.05000000000001</v>
      </c>
      <c r="D17" s="12">
        <v>129.80000000000001</v>
      </c>
      <c r="E17" s="11">
        <v>22</v>
      </c>
      <c r="F17" s="11">
        <v>0</v>
      </c>
      <c r="G17" s="11">
        <f>SUM(D17:F17)</f>
        <v>151.80000000000001</v>
      </c>
      <c r="H17" s="22">
        <v>171.8</v>
      </c>
      <c r="I17" s="14">
        <f t="shared" si="3"/>
        <v>20</v>
      </c>
      <c r="J17" s="15">
        <f t="shared" si="4"/>
        <v>0.13175230566534912</v>
      </c>
      <c r="K17" s="10"/>
    </row>
    <row r="18" spans="1:19" ht="17" customHeight="1" x14ac:dyDescent="0.35">
      <c r="A18" s="90" t="s">
        <v>28</v>
      </c>
      <c r="B18" s="91"/>
      <c r="C18" s="11">
        <v>255.23500000000001</v>
      </c>
      <c r="D18" s="12">
        <v>198.19</v>
      </c>
      <c r="E18" s="11">
        <v>39.6</v>
      </c>
      <c r="F18" s="11">
        <v>0</v>
      </c>
      <c r="G18" s="11">
        <f>SUM(D18:F18)</f>
        <v>237.79</v>
      </c>
      <c r="H18" s="22">
        <v>272.87</v>
      </c>
      <c r="I18" s="14">
        <f t="shared" si="3"/>
        <v>35.080000000000013</v>
      </c>
      <c r="J18" s="15">
        <f t="shared" si="4"/>
        <v>0.14752512721308725</v>
      </c>
      <c r="K18" s="66" t="s">
        <v>4</v>
      </c>
      <c r="L18" s="67"/>
      <c r="M18" s="67"/>
      <c r="N18" s="67"/>
      <c r="O18" s="67"/>
      <c r="P18" s="67"/>
      <c r="Q18" s="67"/>
      <c r="R18" s="67"/>
      <c r="S18" s="67"/>
    </row>
    <row r="19" spans="1:19" ht="17" customHeight="1" x14ac:dyDescent="0.35">
      <c r="A19" s="92" t="s">
        <v>11</v>
      </c>
      <c r="B19" s="93"/>
      <c r="C19" s="23">
        <v>108.45</v>
      </c>
      <c r="D19" s="24">
        <v>95.52</v>
      </c>
      <c r="E19" s="23">
        <v>28.69</v>
      </c>
      <c r="F19" s="9">
        <v>0</v>
      </c>
      <c r="G19" s="25">
        <f t="shared" si="2"/>
        <v>124.21</v>
      </c>
      <c r="H19" s="26">
        <v>143.38999999999999</v>
      </c>
      <c r="I19" s="27">
        <f t="shared" si="3"/>
        <v>19.179999999999993</v>
      </c>
      <c r="J19" s="15">
        <f t="shared" si="4"/>
        <v>0.15441590854198531</v>
      </c>
      <c r="K19" s="66" t="s">
        <v>4</v>
      </c>
      <c r="L19" s="67"/>
      <c r="M19" s="67"/>
      <c r="N19" s="67"/>
      <c r="O19" s="67"/>
      <c r="P19" s="67"/>
      <c r="Q19" s="67"/>
      <c r="R19" s="67"/>
      <c r="S19" s="67"/>
    </row>
    <row r="20" spans="1:19" ht="17" customHeight="1" x14ac:dyDescent="0.35">
      <c r="A20" s="72" t="s">
        <v>12</v>
      </c>
      <c r="B20" s="73"/>
      <c r="C20" s="23">
        <f>SUM(C7,C8,C11,C15,C16,C17,C18,C19)</f>
        <v>1956.3550000000002</v>
      </c>
      <c r="D20" s="28">
        <f t="shared" ref="D20:H20" si="7">SUM(D7,D8,D11,D15,D16,D17,D18,D19)</f>
        <v>1890.3500000000001</v>
      </c>
      <c r="E20" s="23">
        <f t="shared" si="7"/>
        <v>178.28</v>
      </c>
      <c r="F20" s="29">
        <f t="shared" si="7"/>
        <v>2.5</v>
      </c>
      <c r="G20" s="23">
        <f t="shared" si="7"/>
        <v>2071.13</v>
      </c>
      <c r="H20" s="26">
        <f t="shared" si="7"/>
        <v>2389.9299999999998</v>
      </c>
      <c r="I20" s="27">
        <f t="shared" si="3"/>
        <v>321.29999999999973</v>
      </c>
      <c r="J20" s="30">
        <f t="shared" si="4"/>
        <v>0.15532018775711448</v>
      </c>
      <c r="K20" s="10"/>
    </row>
    <row r="21" spans="1:19" ht="15" customHeight="1" x14ac:dyDescent="0.4">
      <c r="A21" s="31"/>
      <c r="B21" s="1" t="s">
        <v>13</v>
      </c>
      <c r="C21" s="32">
        <v>-1.74</v>
      </c>
      <c r="D21" s="33">
        <v>-1.72</v>
      </c>
      <c r="E21" s="32">
        <v>0</v>
      </c>
      <c r="F21" s="32">
        <v>0</v>
      </c>
      <c r="G21" s="32">
        <f t="shared" si="2"/>
        <v>-1.72</v>
      </c>
      <c r="H21" s="34">
        <v>-2.61</v>
      </c>
      <c r="I21" s="35">
        <f>H21-(D21+E21)</f>
        <v>-0.8899999999999999</v>
      </c>
      <c r="J21" s="36">
        <f t="shared" si="4"/>
        <v>0.5174418604651162</v>
      </c>
      <c r="K21" s="66" t="s">
        <v>4</v>
      </c>
      <c r="L21" s="67"/>
      <c r="M21" s="67"/>
      <c r="N21" s="67"/>
      <c r="O21" s="67"/>
      <c r="P21" s="67"/>
      <c r="Q21" s="67"/>
      <c r="R21" s="67"/>
      <c r="S21" s="67"/>
    </row>
    <row r="22" spans="1:19" s="63" customFormat="1" ht="17" customHeight="1" thickBot="1" x14ac:dyDescent="0.4">
      <c r="A22" s="74" t="s">
        <v>14</v>
      </c>
      <c r="B22" s="75"/>
      <c r="C22" s="58">
        <f>SUM(C20,C21)</f>
        <v>1954.6150000000002</v>
      </c>
      <c r="D22" s="59">
        <f>SUM(D20,D21)</f>
        <v>1888.63</v>
      </c>
      <c r="E22" s="58">
        <f t="shared" ref="E22:H22" si="8">SUM(E20,E21)</f>
        <v>178.28</v>
      </c>
      <c r="F22" s="58">
        <f t="shared" si="8"/>
        <v>2.5</v>
      </c>
      <c r="G22" s="58">
        <f t="shared" si="8"/>
        <v>2069.4100000000003</v>
      </c>
      <c r="H22" s="60">
        <f t="shared" si="8"/>
        <v>2387.3199999999997</v>
      </c>
      <c r="I22" s="61">
        <f>H22-(D22+E22)</f>
        <v>320.4099999999994</v>
      </c>
      <c r="J22" s="62">
        <f t="shared" si="4"/>
        <v>0.1550188445553988</v>
      </c>
    </row>
    <row r="23" spans="1:19" ht="16" customHeight="1" x14ac:dyDescent="0.35">
      <c r="A23" s="69" t="s">
        <v>21</v>
      </c>
      <c r="B23" s="69"/>
      <c r="C23" s="69"/>
      <c r="D23" s="69"/>
      <c r="E23" s="69"/>
      <c r="F23" s="69"/>
      <c r="G23" s="69"/>
      <c r="H23" s="69"/>
      <c r="I23" s="69"/>
      <c r="J23" s="69"/>
      <c r="K23" s="6"/>
      <c r="L23" s="6"/>
    </row>
    <row r="24" spans="1:19" ht="16" customHeight="1" x14ac:dyDescent="0.35">
      <c r="A24" s="68" t="s">
        <v>29</v>
      </c>
      <c r="B24" s="68"/>
      <c r="C24" s="68"/>
      <c r="D24" s="68"/>
      <c r="E24" s="68"/>
      <c r="F24" s="68"/>
      <c r="G24" s="68"/>
      <c r="H24" s="68"/>
      <c r="I24" s="68"/>
      <c r="J24" s="68"/>
      <c r="K24" s="7"/>
      <c r="L24" s="7"/>
    </row>
    <row r="25" spans="1:19" ht="45" customHeight="1" x14ac:dyDescent="0.35">
      <c r="A25" s="70" t="s">
        <v>33</v>
      </c>
      <c r="B25" s="71"/>
      <c r="C25" s="71"/>
      <c r="D25" s="71"/>
      <c r="E25" s="71"/>
      <c r="F25" s="71"/>
      <c r="G25" s="71"/>
      <c r="H25" s="71"/>
      <c r="I25" s="71"/>
      <c r="J25" s="71"/>
      <c r="K25" s="8"/>
      <c r="L25" s="8"/>
    </row>
    <row r="26" spans="1:19" ht="32.15" customHeight="1" x14ac:dyDescent="0.35">
      <c r="A26" s="70" t="s">
        <v>34</v>
      </c>
      <c r="B26" s="70"/>
      <c r="C26" s="70"/>
      <c r="D26" s="70"/>
      <c r="E26" s="70"/>
      <c r="F26" s="70"/>
      <c r="G26" s="70"/>
      <c r="H26" s="70"/>
      <c r="I26" s="70"/>
      <c r="J26" s="70"/>
      <c r="K26" s="5" t="s">
        <v>4</v>
      </c>
      <c r="L26" s="5"/>
      <c r="M26" s="5"/>
      <c r="N26" s="5"/>
      <c r="O26" s="5"/>
      <c r="P26" s="5"/>
      <c r="Q26" s="5"/>
    </row>
    <row r="27" spans="1:19" ht="16" customHeight="1" x14ac:dyDescent="0.35">
      <c r="A27" s="68" t="s">
        <v>30</v>
      </c>
      <c r="B27" s="68"/>
      <c r="C27" s="68"/>
      <c r="D27" s="68"/>
      <c r="E27" s="68"/>
      <c r="F27" s="68"/>
      <c r="G27" s="68"/>
      <c r="H27" s="68"/>
      <c r="I27" s="68"/>
      <c r="J27" s="68"/>
      <c r="K27" s="10" t="s">
        <v>4</v>
      </c>
      <c r="N27" s="39"/>
      <c r="O27" s="39"/>
      <c r="P27" s="39"/>
      <c r="Q27" s="39"/>
      <c r="R27" s="39"/>
    </row>
    <row r="28" spans="1:19" ht="16" customHeight="1" x14ac:dyDescent="0.35">
      <c r="A28" s="68" t="s">
        <v>31</v>
      </c>
      <c r="B28" s="68"/>
      <c r="C28" s="68"/>
      <c r="D28" s="68"/>
      <c r="E28" s="68"/>
      <c r="F28" s="68"/>
      <c r="G28" s="68"/>
      <c r="H28" s="68"/>
      <c r="I28" s="68"/>
      <c r="J28" s="68"/>
    </row>
    <row r="29" spans="1:19" ht="32.15" customHeight="1" x14ac:dyDescent="0.35">
      <c r="A29" s="70" t="s">
        <v>35</v>
      </c>
      <c r="B29" s="71"/>
      <c r="C29" s="71"/>
      <c r="D29" s="71"/>
      <c r="E29" s="71"/>
      <c r="F29" s="71"/>
      <c r="G29" s="71"/>
      <c r="H29" s="71"/>
      <c r="I29" s="71"/>
      <c r="J29" s="71"/>
      <c r="K29" s="40"/>
      <c r="L29" s="41"/>
      <c r="M29" s="42"/>
      <c r="N29" s="42"/>
    </row>
    <row r="30" spans="1:19" ht="16" customHeight="1" x14ac:dyDescent="0.35">
      <c r="A30" s="68" t="s">
        <v>32</v>
      </c>
      <c r="B30" s="68"/>
      <c r="C30" s="68"/>
      <c r="D30" s="68"/>
      <c r="E30" s="68"/>
      <c r="F30" s="68"/>
      <c r="G30" s="68"/>
      <c r="H30" s="68"/>
      <c r="I30" s="68"/>
      <c r="J30" s="68"/>
      <c r="K30" s="42"/>
      <c r="L30" s="43"/>
      <c r="M30" s="43"/>
      <c r="N30" s="43"/>
    </row>
    <row r="31" spans="1:19" x14ac:dyDescent="0.35">
      <c r="K31" s="40"/>
      <c r="L31" s="44"/>
      <c r="M31" s="45"/>
      <c r="N31" s="45"/>
    </row>
    <row r="32" spans="1:19" x14ac:dyDescent="0.35">
      <c r="K32" s="40"/>
      <c r="L32" s="44"/>
      <c r="M32" s="45"/>
      <c r="N32" s="45"/>
    </row>
    <row r="33" spans="3:15" x14ac:dyDescent="0.35">
      <c r="K33" s="40"/>
      <c r="L33" s="44"/>
      <c r="M33" s="45"/>
      <c r="N33" s="45"/>
    </row>
    <row r="34" spans="3:15" x14ac:dyDescent="0.35">
      <c r="C34" s="37"/>
      <c r="E34" s="37"/>
      <c r="K34" s="46"/>
      <c r="L34" s="47"/>
      <c r="M34" s="47"/>
      <c r="N34" s="47"/>
    </row>
    <row r="35" spans="3:15" x14ac:dyDescent="0.35">
      <c r="C35" s="38"/>
    </row>
    <row r="36" spans="3:15" ht="25.5" customHeight="1" x14ac:dyDescent="0.35"/>
    <row r="37" spans="3:15" x14ac:dyDescent="0.35">
      <c r="L37" s="10"/>
    </row>
    <row r="38" spans="3:15" x14ac:dyDescent="0.35">
      <c r="L38" s="43"/>
      <c r="M38" s="43"/>
      <c r="N38" s="48"/>
      <c r="O38" s="43"/>
    </row>
    <row r="39" spans="3:15" x14ac:dyDescent="0.35">
      <c r="K39" s="42"/>
      <c r="L39" s="49"/>
      <c r="M39" s="49"/>
      <c r="N39" s="50"/>
      <c r="O39" s="49"/>
    </row>
    <row r="40" spans="3:15" x14ac:dyDescent="0.35">
      <c r="K40" s="42"/>
      <c r="L40" s="49"/>
      <c r="M40" s="49"/>
      <c r="N40" s="50"/>
      <c r="O40" s="49"/>
    </row>
    <row r="41" spans="3:15" x14ac:dyDescent="0.35">
      <c r="K41" s="42"/>
      <c r="L41" s="49"/>
      <c r="M41" s="49"/>
      <c r="N41" s="50"/>
      <c r="O41" s="49"/>
    </row>
    <row r="42" spans="3:15" x14ac:dyDescent="0.35">
      <c r="K42" s="42"/>
      <c r="L42" s="49"/>
      <c r="M42" s="49"/>
      <c r="N42" s="50"/>
      <c r="O42" s="49"/>
    </row>
    <row r="43" spans="3:15" x14ac:dyDescent="0.35">
      <c r="K43" s="42"/>
      <c r="L43" s="49"/>
      <c r="M43" s="49"/>
      <c r="N43" s="50"/>
      <c r="O43" s="49"/>
    </row>
    <row r="44" spans="3:15" x14ac:dyDescent="0.35">
      <c r="K44" s="42"/>
      <c r="L44" s="49"/>
      <c r="M44" s="49"/>
      <c r="N44" s="50"/>
      <c r="O44" s="49"/>
    </row>
    <row r="45" spans="3:15" x14ac:dyDescent="0.35">
      <c r="K45" s="42"/>
      <c r="L45" s="49"/>
      <c r="M45" s="49"/>
      <c r="N45" s="43"/>
      <c r="O45" s="49"/>
    </row>
    <row r="46" spans="3:15" x14ac:dyDescent="0.35">
      <c r="K46" s="46"/>
      <c r="L46" s="47"/>
      <c r="M46" s="47"/>
      <c r="N46" s="47"/>
      <c r="O46" s="47"/>
    </row>
  </sheetData>
  <mergeCells count="35">
    <mergeCell ref="I4:J5"/>
    <mergeCell ref="A6:B6"/>
    <mergeCell ref="A19:B19"/>
    <mergeCell ref="A17:B17"/>
    <mergeCell ref="A18:B18"/>
    <mergeCell ref="F5:F6"/>
    <mergeCell ref="E5:E6"/>
    <mergeCell ref="K16:S16"/>
    <mergeCell ref="K18:S18"/>
    <mergeCell ref="A1:J1"/>
    <mergeCell ref="A2:J2"/>
    <mergeCell ref="A3:J3"/>
    <mergeCell ref="C4:C6"/>
    <mergeCell ref="D4:D6"/>
    <mergeCell ref="G4:G6"/>
    <mergeCell ref="H4:H6"/>
    <mergeCell ref="A4:B4"/>
    <mergeCell ref="E4:F4"/>
    <mergeCell ref="A7:B7"/>
    <mergeCell ref="A8:B8"/>
    <mergeCell ref="A11:B11"/>
    <mergeCell ref="A15:B15"/>
    <mergeCell ref="A16:B16"/>
    <mergeCell ref="K19:S19"/>
    <mergeCell ref="K21:S21"/>
    <mergeCell ref="A30:J30"/>
    <mergeCell ref="A23:J23"/>
    <mergeCell ref="A24:J24"/>
    <mergeCell ref="A25:J25"/>
    <mergeCell ref="A26:J26"/>
    <mergeCell ref="A27:J27"/>
    <mergeCell ref="A28:J28"/>
    <mergeCell ref="A29:J29"/>
    <mergeCell ref="A20:B20"/>
    <mergeCell ref="A22:B22"/>
  </mergeCells>
  <printOptions horizontalCentered="1"/>
  <pageMargins left="0.7" right="0.7" top="0.75" bottom="0.75" header="0.3" footer="0.3"/>
  <pageSetup scale="77" orientation="landscape" r:id="rId1"/>
  <headerFooter>
    <oddHeader xml:space="preserve">&amp;C
</oddHeader>
    <oddFooter>&amp;L  </oddFooter>
  </headerFooter>
  <ignoredErrors>
    <ignoredError sqref="C8:F10 C22:J22" unlockedFormula="1"/>
    <ignoredError sqref="C21:J21 C11:F20 G7:J7 H8:J10 H11:J20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 Summary</vt:lpstr>
      <vt:lpstr>'RI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Sabus, Chantel L.</cp:lastModifiedBy>
  <cp:lastPrinted>2023-03-16T12:24:38Z</cp:lastPrinted>
  <dcterms:created xsi:type="dcterms:W3CDTF">2023-02-20T00:01:48Z</dcterms:created>
  <dcterms:modified xsi:type="dcterms:W3CDTF">2023-03-16T12:24:48Z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dbd91ffc-4411-41ac-a3dc-4b88fdf605a5</vt:lpwstr>
  </property>
  <property fmtid="{D5CDD505-2E9C-101B-9397-08002B2CF9AE}" pid="3" name="ContainsCUI">
    <vt:lpwstr>No</vt:lpwstr>
  </property>
</Properties>
</file>