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ad.nsf.gov\NSF\Divisions\BDPUB\2024_Budget Cycle\FY 2024_Congressional\Errata\Updated Files\3_Final\Excel files\"/>
    </mc:Choice>
  </mc:AlternateContent>
  <xr:revisionPtr revIDLastSave="0" documentId="13_ncr:1_{B182BFF4-98F4-4B90-82E8-8547FF756CA2}" xr6:coauthVersionLast="47" xr6:coauthVersionMax="47" xr10:uidLastSave="{00000000-0000-0000-0000-000000000000}"/>
  <bookViews>
    <workbookView xWindow="22932" yWindow="-4020" windowWidth="23256" windowHeight="12576" xr2:uid="{39857B76-2F4D-4CFD-B71E-D196614562D2}"/>
  </bookViews>
  <sheets>
    <sheet name="NSF FY24 Req by Prog" sheetId="1" r:id="rId1"/>
  </sheets>
  <definedNames>
    <definedName name="_xlnm.Print_Area" localSheetId="0">'NSF FY24 Req by Prog'!$A$1:$J$82</definedName>
    <definedName name="_xlnm.Print_Titles" localSheetId="0">'NSF FY24 Req by Prog'!$1:$6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 i="1" l="1"/>
  <c r="I78" i="1"/>
  <c r="J78" i="1" s="1"/>
  <c r="J73" i="1"/>
  <c r="I73" i="1"/>
  <c r="H73" i="1"/>
  <c r="I67" i="1"/>
  <c r="J67" i="1" s="1"/>
  <c r="I63" i="1"/>
  <c r="H67" i="1"/>
  <c r="J65" i="1"/>
  <c r="I65" i="1"/>
  <c r="J64" i="1"/>
  <c r="J63" i="1"/>
  <c r="H65" i="1"/>
  <c r="H64" i="1"/>
  <c r="H78" i="1"/>
  <c r="H72" i="1" l="1"/>
  <c r="I72" i="1"/>
  <c r="J72" i="1" s="1"/>
</calcChain>
</file>

<file path=xl/sharedStrings.xml><?xml version="1.0" encoding="utf-8"?>
<sst xmlns="http://schemas.openxmlformats.org/spreadsheetml/2006/main" count="233" uniqueCount="103">
  <si>
    <t>NSF FY 2024 REQUEST FUNDING BY PROGRAM</t>
  </si>
  <si>
    <t>(Dollars in Millions)</t>
  </si>
  <si>
    <t>Disaster Relief Supplemental</t>
  </si>
  <si>
    <t>CHIPS and Science</t>
  </si>
  <si>
    <t>Amount</t>
  </si>
  <si>
    <t>Percent</t>
  </si>
  <si>
    <t>BIOLOGICAL SCIENCES (BIO)</t>
  </si>
  <si>
    <t>BIOLOGICAL INFRASTRUCTURE</t>
  </si>
  <si>
    <t xml:space="preserve">-  </t>
  </si>
  <si>
    <t>EMERGING FRONTIERS</t>
  </si>
  <si>
    <t>ENVIRONMENTAL BIOLOGY</t>
  </si>
  <si>
    <t>INTEGRATIVE ORGANISMAL SYSTEMS</t>
  </si>
  <si>
    <t>MOLECULAR &amp; CELLULAR BIOSCIENCES</t>
  </si>
  <si>
    <t>TOTAL, BIO</t>
  </si>
  <si>
    <t>ADVANCED CYBER INFRASTRUCTURE</t>
  </si>
  <si>
    <t>COMPUTING &amp; COMMUNICATION FOUNDATIONS</t>
  </si>
  <si>
    <t>COMPUTER &amp; NETWORK SYSTEMS</t>
  </si>
  <si>
    <t>INFORMATION &amp; INTELLIGENT SYSTEMS</t>
  </si>
  <si>
    <t>INFORMATION TECHNOLOGY RESEARCH</t>
  </si>
  <si>
    <t>TOTAL, CISE</t>
  </si>
  <si>
    <r>
      <t>ENGINEERING (ENG)</t>
    </r>
    <r>
      <rPr>
        <b/>
        <vertAlign val="superscript"/>
        <sz val="10"/>
        <color theme="1"/>
        <rFont val="Open Sans"/>
        <family val="2"/>
      </rPr>
      <t>1,2</t>
    </r>
  </si>
  <si>
    <t>CHEMICAL, BIOENGINEERING, ENVIRONMENTAL, &amp;</t>
  </si>
  <si>
    <t xml:space="preserve">   TRANSPORT SYSTEMS</t>
  </si>
  <si>
    <t>CIVIL, MECHANICAL, &amp; MANUFACTURING INNOVATION</t>
  </si>
  <si>
    <t>ELECTRICAL, COMMUNICATIONS, &amp; CYBER SYSTEMS</t>
  </si>
  <si>
    <t>EMERGING FRONTIERS AND MULTIDISCIPLINARY</t>
  </si>
  <si>
    <t xml:space="preserve">   ACTIVITIES</t>
  </si>
  <si>
    <t>ENGINEERING EDUCATION &amp; CENTERS</t>
  </si>
  <si>
    <t>TOTAL, ENG</t>
  </si>
  <si>
    <t>GEOSCIENCES (GEO)</t>
  </si>
  <si>
    <t>ATMOSPHERIC &amp; GEOSPACE SCIENCES</t>
  </si>
  <si>
    <t>EARTH SCIENCES</t>
  </si>
  <si>
    <t xml:space="preserve">RESEARCH, INNOVATION, SYNERGIES and EDUCATION </t>
  </si>
  <si>
    <t>OCEAN SCIENCES</t>
  </si>
  <si>
    <t>TOTAL, GEO</t>
  </si>
  <si>
    <t>MATHEMATICAL &amp; PHYSICAL SCIENCES (MPS)</t>
  </si>
  <si>
    <t>ASTRONOMICAL SCIENCES</t>
  </si>
  <si>
    <t>CHEMISTRY</t>
  </si>
  <si>
    <t>MATERIALS RESEARCH</t>
  </si>
  <si>
    <t>MATHEMATICAL SCIENCES</t>
  </si>
  <si>
    <t>PHYSICS</t>
  </si>
  <si>
    <t>MULTIDISCIPLINARY ACTIVITIES</t>
  </si>
  <si>
    <t>TOTAL, MPS</t>
  </si>
  <si>
    <t>SOCIAL, BEHAVIORAL &amp; ECONOMIC SCIENCES (SBE)</t>
  </si>
  <si>
    <t>BEHAVIORAL AND COGNITIVE SCIENCES</t>
  </si>
  <si>
    <t>SOCIAL AND ECONOMIC SCIENCES</t>
  </si>
  <si>
    <t>TOTAL, SBE</t>
  </si>
  <si>
    <r>
      <t>TECHNOLOGY, INNOVATION &amp; PARTNERSHIPS (TIP)</t>
    </r>
    <r>
      <rPr>
        <b/>
        <vertAlign val="superscript"/>
        <sz val="10"/>
        <color theme="1"/>
        <rFont val="Open Sans"/>
        <family val="2"/>
      </rPr>
      <t>2</t>
    </r>
  </si>
  <si>
    <t>TRANSLATIONAL IMPACT (TI)</t>
  </si>
  <si>
    <t xml:space="preserve">   [SBIR/STTR, including operations]</t>
  </si>
  <si>
    <t>[235.68]</t>
  </si>
  <si>
    <t>[46.54]</t>
  </si>
  <si>
    <t>[220.00]</t>
  </si>
  <si>
    <t>[266.54]</t>
  </si>
  <si>
    <t>[304.18]</t>
  </si>
  <si>
    <t>[37.64]</t>
  </si>
  <si>
    <t>INNOVATION &amp; TECHNOLOGY ECOSYSTEMS</t>
  </si>
  <si>
    <t>TECHNOLOGY FRONTIERS</t>
  </si>
  <si>
    <t>STRATEGIC PARTNERSHIPS OFFICE</t>
  </si>
  <si>
    <t>TOTAL, TIP</t>
  </si>
  <si>
    <t>OFFICE OF INTERNATIONAL SCIENCE AND ENGINEERING (OISE)</t>
  </si>
  <si>
    <t>OFFICE OF POLAR PROGRAMS (OPP)</t>
  </si>
  <si>
    <t>OFFICE OF POLAR PROGRAMS</t>
  </si>
  <si>
    <t xml:space="preserve">  [US Antarctic Logistical Support Activities]</t>
  </si>
  <si>
    <t>[85.00]</t>
  </si>
  <si>
    <t>[94.20]</t>
  </si>
  <si>
    <t>[102.00]</t>
  </si>
  <si>
    <t>[7.80]</t>
  </si>
  <si>
    <t>[8.3%]</t>
  </si>
  <si>
    <t>Total, OPP</t>
  </si>
  <si>
    <t>INTEGRATIVE ACTIVITIES (IA)</t>
  </si>
  <si>
    <t>ESTABLISHED PROGRAM TO STIMULATE COMPETITIVE RESEARCH (EPSCoR)</t>
  </si>
  <si>
    <r>
      <t>INTEGRATIVE ACTIVITIES</t>
    </r>
    <r>
      <rPr>
        <vertAlign val="superscript"/>
        <sz val="10"/>
        <color theme="1"/>
        <rFont val="Open Sans"/>
        <family val="2"/>
      </rPr>
      <t>3</t>
    </r>
  </si>
  <si>
    <t>TOTAL, IA</t>
  </si>
  <si>
    <t>UNITED STATES ARCTIC RESEARCH COMMISSION</t>
  </si>
  <si>
    <t>TOTAL, RESEARCH AND RELATED ACTIVITIES</t>
  </si>
  <si>
    <t>STEM EDUCATION (EDU)</t>
  </si>
  <si>
    <r>
      <t>GRADUATE EDUCATION</t>
    </r>
    <r>
      <rPr>
        <vertAlign val="superscript"/>
        <sz val="10"/>
        <color theme="1"/>
        <rFont val="Open Sans"/>
        <family val="2"/>
      </rPr>
      <t>3</t>
    </r>
  </si>
  <si>
    <t>EQUITY FOR EXCELLENCE IN STEM</t>
  </si>
  <si>
    <t>UNDERGRADUATE EDUCATION</t>
  </si>
  <si>
    <t>TOTAL, STEM EDUCATION</t>
  </si>
  <si>
    <t>AGENCY OPERATIONS AND AWARD MANAGEMENT</t>
  </si>
  <si>
    <t>OFFICE OF INSPECTOR GENERAL</t>
  </si>
  <si>
    <t>OFFICE OF THE NATIONAL SCIENCE BOARD</t>
  </si>
  <si>
    <t>TOTAL, NATIONAL SCIENCE FOUNDATION</t>
  </si>
  <si>
    <r>
      <t>1</t>
    </r>
    <r>
      <rPr>
        <sz val="9"/>
        <color theme="1"/>
        <rFont val="Open Sans"/>
        <family val="2"/>
      </rPr>
      <t xml:space="preserve"> The division of Industrial Innovation and Partnerships (IIP) is being dissolved in FY 2022, with the bulk of it programs moving to the New Directorate for Technology, Innovation and Partnerships (TIP) and the remainder to EEC. Funding above is presented in the new structure across all fiscal years for comparability. </t>
    </r>
  </si>
  <si>
    <r>
      <t>2</t>
    </r>
    <r>
      <rPr>
        <sz val="9"/>
        <color theme="1"/>
        <rFont val="Open Sans"/>
        <family val="2"/>
      </rPr>
      <t xml:space="preserve"> FY 2021 funding is adjusted for comparability to reflect the movement of activities to TIP in FY 2022. </t>
    </r>
  </si>
  <si>
    <r>
      <t>3</t>
    </r>
    <r>
      <rPr>
        <sz val="9"/>
        <color theme="1"/>
        <rFont val="Open Sans"/>
        <family val="2"/>
      </rPr>
      <t xml:space="preserve"> The Graduate Research Fellowship Program is consolidated within the EDU Division of Graduate Education in FY 2022 and is restated in prior years for comparability.</t>
    </r>
  </si>
  <si>
    <t>FY 2022 Actual</t>
  </si>
  <si>
    <t>NATIONAL CENTER FOR SCIENCE &amp; ENGINEERING STATISTICS</t>
  </si>
  <si>
    <r>
      <t>MAJOR RESEARCH EQUIPMENT &amp; FACILITIES CONSTRUCTION</t>
    </r>
    <r>
      <rPr>
        <b/>
        <vertAlign val="superscript"/>
        <sz val="8"/>
        <color theme="1"/>
        <rFont val="Open Sans"/>
        <family val="2"/>
      </rPr>
      <t>4</t>
    </r>
  </si>
  <si>
    <t>[14.1%]</t>
  </si>
  <si>
    <t>COMPUTER &amp; INFORMATION SCIENCE &amp; ENGINEERING (CISE)</t>
  </si>
  <si>
    <r>
      <t xml:space="preserve">4 </t>
    </r>
    <r>
      <rPr>
        <sz val="9"/>
        <color theme="1"/>
        <rFont val="Open Sans"/>
        <family val="2"/>
      </rPr>
      <t>Excludes $360.65 million provided by the American Rescue Plan supplemental appropriation and $23.45 million provided by the “Extending Government Funding and Delivering Emergency Assistance Act", for necessary expenses related to RCRV construction impacted by Hurricane Ida.</t>
    </r>
  </si>
  <si>
    <t>RESEARCH ON LEARNING IN FORMAL AND INFORMAL SETTINGS</t>
  </si>
  <si>
    <t>FY 2023
Estimate Base</t>
  </si>
  <si>
    <t xml:space="preserve">
Base</t>
  </si>
  <si>
    <t>RI Damage Mitigation</t>
  </si>
  <si>
    <t>FY 2023
Estimate Total</t>
  </si>
  <si>
    <t>-</t>
  </si>
  <si>
    <r>
      <t xml:space="preserve">FY 2024 Request
</t>
    </r>
    <r>
      <rPr>
        <b/>
        <sz val="10"/>
        <color rgb="FFFF0000"/>
        <rFont val="Open Sans"/>
        <family val="2"/>
      </rPr>
      <t>REVISED</t>
    </r>
  </si>
  <si>
    <t xml:space="preserve"> </t>
  </si>
  <si>
    <r>
      <t xml:space="preserve">FY 2024 Request 
</t>
    </r>
    <r>
      <rPr>
        <b/>
        <sz val="10"/>
        <color rgb="FFFF0000"/>
        <rFont val="Open Sans"/>
        <family val="2"/>
      </rPr>
      <t xml:space="preserve">REVISED </t>
    </r>
    <r>
      <rPr>
        <b/>
        <sz val="10"/>
        <color theme="1"/>
        <rFont val="Open Sans"/>
        <family val="2"/>
      </rPr>
      <t>change over
FY 2023 Base Total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</si>
</sst>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6" x14ac:knownFonts="1">
    <font>
      <sz val="11"/>
      <color theme="1"/>
      <name val="Calibri"/>
      <family val="2"/>
      <scheme val="minor"/>
    </font>
    <font>
      <sz val="11"/>
      <color theme="1"/>
      <name val="Times New Roman"/>
      <family val="1"/>
    </font>
    <font>
      <sz val="10"/>
      <color theme="1"/>
      <name val="Open Sans"/>
      <family val="2"/>
    </font>
    <font>
      <b/>
      <sz val="10"/>
      <color theme="1"/>
      <name val="Open Sans"/>
      <family val="2"/>
    </font>
    <font>
      <b/>
      <vertAlign val="superscript"/>
      <sz val="10"/>
      <color theme="1"/>
      <name val="Open Sans"/>
      <family val="2"/>
    </font>
    <font>
      <b/>
      <vertAlign val="superscript"/>
      <sz val="8"/>
      <color theme="1"/>
      <name val="Open Sans"/>
      <family val="2"/>
    </font>
    <font>
      <i/>
      <sz val="9"/>
      <color theme="1"/>
      <name val="Open Sans"/>
      <family val="2"/>
    </font>
    <font>
      <vertAlign val="superscript"/>
      <sz val="10"/>
      <color theme="1"/>
      <name val="Open Sans"/>
      <family val="2"/>
    </font>
    <font>
      <vertAlign val="superscript"/>
      <sz val="9"/>
      <color theme="1"/>
      <name val="Open Sans"/>
      <family val="2"/>
    </font>
    <font>
      <sz val="9"/>
      <color theme="1"/>
      <name val="Open Sans"/>
      <family val="2"/>
    </font>
    <font>
      <b/>
      <sz val="10"/>
      <color rgb="FF000000"/>
      <name val="Open Sans"/>
      <family val="2"/>
    </font>
    <font>
      <sz val="11"/>
      <color theme="1"/>
      <name val="Calibri"/>
      <family val="2"/>
      <scheme val="minor"/>
    </font>
    <font>
      <b/>
      <sz val="10"/>
      <color rgb="FFFF0000"/>
      <name val="Open Sans"/>
      <family val="2"/>
    </font>
    <font>
      <sz val="10"/>
      <name val="Open Sans"/>
      <family val="2"/>
    </font>
    <font>
      <b/>
      <sz val="10"/>
      <name val="Open Sans"/>
      <family val="2"/>
    </font>
    <font>
      <sz val="11"/>
      <name val="Times New Roman"/>
      <family val="1"/>
    </font>
  </fonts>
  <fills count="2">
    <fill>
      <patternFill patternType="none"/>
    </fill>
    <fill>
      <patternFill patternType="gray125"/>
    </fill>
  </fills>
  <borders count="23">
    <border>
      <left/>
      <right/>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rgb="FF000000"/>
      </bottom>
      <diagonal/>
    </border>
    <border>
      <left/>
      <right style="thin">
        <color indexed="64"/>
      </right>
      <top/>
      <bottom style="medium">
        <color rgb="FF000000"/>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rgb="FF000000"/>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s>
  <cellStyleXfs count="2">
    <xf numFmtId="0" fontId="0" fillId="0" borderId="0"/>
    <xf numFmtId="9" fontId="11" fillId="0" borderId="0" applyFont="0" applyFill="0" applyBorder="0" applyAlignment="0" applyProtection="0"/>
  </cellStyleXfs>
  <cellXfs count="106">
    <xf numFmtId="0" fontId="0" fillId="0" borderId="0" xfId="0"/>
    <xf numFmtId="0" fontId="2" fillId="0" borderId="2" xfId="0" applyFont="1" applyBorder="1" applyAlignment="1">
      <alignment horizontal="center" vertical="center"/>
    </xf>
    <xf numFmtId="0" fontId="3" fillId="0" borderId="2" xfId="0" applyFont="1" applyBorder="1" applyAlignment="1">
      <alignment horizontal="right" vertical="center"/>
    </xf>
    <xf numFmtId="0" fontId="3" fillId="0" borderId="0" xfId="0" applyFont="1" applyAlignment="1">
      <alignment horizontal="left" vertical="center"/>
    </xf>
    <xf numFmtId="0" fontId="1" fillId="0" borderId="0" xfId="0" applyFont="1" applyAlignment="1">
      <alignment vertical="top"/>
    </xf>
    <xf numFmtId="0" fontId="2" fillId="0" borderId="0" xfId="0" applyFont="1" applyAlignment="1">
      <alignment horizontal="right" vertical="center"/>
    </xf>
    <xf numFmtId="0" fontId="2" fillId="0" borderId="0" xfId="0" applyFont="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right" vertical="center"/>
    </xf>
    <xf numFmtId="0" fontId="3"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right" vertical="center"/>
    </xf>
    <xf numFmtId="0" fontId="3" fillId="0" borderId="3" xfId="0" applyFont="1" applyBorder="1" applyAlignment="1">
      <alignment horizontal="left" vertical="center"/>
    </xf>
    <xf numFmtId="0" fontId="1" fillId="0" borderId="8" xfId="0" applyFont="1" applyBorder="1" applyAlignment="1">
      <alignment vertical="top"/>
    </xf>
    <xf numFmtId="0" fontId="1" fillId="0" borderId="9" xfId="0" applyFont="1" applyBorder="1" applyAlignment="1">
      <alignment vertical="top"/>
    </xf>
    <xf numFmtId="0" fontId="2" fillId="0" borderId="9" xfId="0" applyFont="1" applyBorder="1" applyAlignment="1">
      <alignment horizontal="right" vertical="center"/>
    </xf>
    <xf numFmtId="0" fontId="6" fillId="0" borderId="8" xfId="0" applyFont="1" applyBorder="1" applyAlignment="1">
      <alignment horizontal="right" vertical="center"/>
    </xf>
    <xf numFmtId="0" fontId="0" fillId="0" borderId="0" xfId="0" applyAlignment="1">
      <alignment vertical="top"/>
    </xf>
    <xf numFmtId="0" fontId="3" fillId="0" borderId="2" xfId="0" applyFont="1" applyBorder="1" applyAlignment="1">
      <alignment horizontal="right"/>
    </xf>
    <xf numFmtId="0" fontId="2" fillId="0" borderId="4" xfId="0" applyFont="1" applyBorder="1" applyAlignment="1">
      <alignment horizontal="right" vertical="center"/>
    </xf>
    <xf numFmtId="0" fontId="6" fillId="0" borderId="4" xfId="0" applyFont="1" applyBorder="1" applyAlignment="1">
      <alignment horizontal="right" vertical="center"/>
    </xf>
    <xf numFmtId="0" fontId="6" fillId="0" borderId="16" xfId="0" applyFont="1" applyBorder="1" applyAlignment="1">
      <alignment horizontal="right" vertical="center"/>
    </xf>
    <xf numFmtId="0" fontId="6" fillId="0" borderId="17" xfId="0" applyFont="1" applyBorder="1" applyAlignment="1">
      <alignment horizontal="right" vertical="center"/>
    </xf>
    <xf numFmtId="0" fontId="3" fillId="0" borderId="1" xfId="0" applyFont="1" applyBorder="1" applyAlignment="1">
      <alignment horizontal="right" vertical="center"/>
    </xf>
    <xf numFmtId="164" fontId="3" fillId="0" borderId="3" xfId="0" applyNumberFormat="1" applyFont="1" applyBorder="1" applyAlignment="1">
      <alignment horizontal="right" vertical="center"/>
    </xf>
    <xf numFmtId="164" fontId="3" fillId="0" borderId="12" xfId="0" applyNumberFormat="1" applyFont="1" applyBorder="1" applyAlignment="1">
      <alignment horizontal="right" vertical="center"/>
    </xf>
    <xf numFmtId="164" fontId="3" fillId="0" borderId="1" xfId="0" applyNumberFormat="1" applyFont="1" applyBorder="1" applyAlignment="1">
      <alignment vertical="center"/>
    </xf>
    <xf numFmtId="164" fontId="3" fillId="0" borderId="6" xfId="0" applyNumberFormat="1" applyFont="1" applyBorder="1" applyAlignment="1">
      <alignment vertical="center"/>
    </xf>
    <xf numFmtId="164" fontId="3" fillId="0" borderId="2" xfId="0" applyNumberFormat="1" applyFont="1" applyBorder="1" applyAlignment="1">
      <alignment horizontal="right" vertical="center"/>
    </xf>
    <xf numFmtId="164" fontId="3" fillId="0" borderId="14" xfId="0" applyNumberFormat="1" applyFont="1" applyBorder="1" applyAlignment="1">
      <alignment horizontal="right" vertical="center"/>
    </xf>
    <xf numFmtId="164" fontId="3" fillId="0" borderId="13" xfId="0" applyNumberFormat="1" applyFont="1" applyBorder="1" applyAlignment="1">
      <alignment horizontal="right" vertical="center"/>
    </xf>
    <xf numFmtId="164" fontId="3" fillId="0" borderId="7" xfId="0" applyNumberFormat="1" applyFont="1" applyBorder="1" applyAlignment="1">
      <alignment vertical="center"/>
    </xf>
    <xf numFmtId="164" fontId="3" fillId="0" borderId="15" xfId="0" applyNumberFormat="1" applyFont="1" applyBorder="1" applyAlignment="1">
      <alignment horizontal="right" vertical="center"/>
    </xf>
    <xf numFmtId="4" fontId="2" fillId="0" borderId="0" xfId="0" applyNumberFormat="1" applyFont="1" applyAlignment="1">
      <alignment horizontal="right" vertical="center"/>
    </xf>
    <xf numFmtId="4" fontId="2" fillId="0" borderId="8" xfId="0" applyNumberFormat="1" applyFont="1" applyBorder="1" applyAlignment="1">
      <alignment horizontal="right" vertical="center"/>
    </xf>
    <xf numFmtId="4" fontId="2" fillId="0" borderId="9" xfId="0" applyNumberFormat="1" applyFont="1" applyBorder="1" applyAlignment="1">
      <alignment horizontal="right" vertical="center"/>
    </xf>
    <xf numFmtId="4" fontId="2" fillId="0" borderId="4" xfId="0" applyNumberFormat="1" applyFont="1" applyBorder="1" applyAlignment="1">
      <alignment horizontal="right" vertical="center"/>
    </xf>
    <xf numFmtId="4" fontId="2" fillId="0" borderId="16" xfId="0" applyNumberFormat="1" applyFont="1" applyBorder="1" applyAlignment="1">
      <alignment horizontal="right" vertical="center"/>
    </xf>
    <xf numFmtId="4" fontId="2" fillId="0" borderId="17" xfId="0" applyNumberFormat="1" applyFont="1" applyBorder="1" applyAlignment="1">
      <alignment horizontal="right" vertical="center"/>
    </xf>
    <xf numFmtId="165" fontId="2" fillId="0" borderId="0" xfId="0" applyNumberFormat="1" applyFont="1" applyAlignment="1">
      <alignment horizontal="right" vertical="center"/>
    </xf>
    <xf numFmtId="165" fontId="2" fillId="0" borderId="4" xfId="0" applyNumberFormat="1" applyFont="1" applyBorder="1" applyAlignment="1">
      <alignment horizontal="right" vertical="center"/>
    </xf>
    <xf numFmtId="165" fontId="3" fillId="0" borderId="2" xfId="0" applyNumberFormat="1" applyFont="1" applyBorder="1" applyAlignment="1">
      <alignment horizontal="right" vertical="center"/>
    </xf>
    <xf numFmtId="165" fontId="1" fillId="0" borderId="0" xfId="0" applyNumberFormat="1" applyFont="1" applyAlignment="1">
      <alignment vertical="top"/>
    </xf>
    <xf numFmtId="0" fontId="1" fillId="0" borderId="1" xfId="0" applyFont="1" applyBorder="1" applyAlignment="1">
      <alignment vertical="top"/>
    </xf>
    <xf numFmtId="0" fontId="1" fillId="0" borderId="6" xfId="0" applyFont="1" applyBorder="1" applyAlignment="1">
      <alignment vertical="top"/>
    </xf>
    <xf numFmtId="0" fontId="1" fillId="0" borderId="7" xfId="0" applyFont="1" applyBorder="1" applyAlignment="1">
      <alignment vertical="top"/>
    </xf>
    <xf numFmtId="0" fontId="1" fillId="0" borderId="19" xfId="0" applyFont="1" applyBorder="1" applyAlignment="1">
      <alignment vertical="top"/>
    </xf>
    <xf numFmtId="4" fontId="2" fillId="0" borderId="19" xfId="0" applyNumberFormat="1" applyFont="1" applyBorder="1" applyAlignment="1">
      <alignment horizontal="right" vertical="center"/>
    </xf>
    <xf numFmtId="4" fontId="2" fillId="0" borderId="21" xfId="0" applyNumberFormat="1" applyFont="1" applyBorder="1" applyAlignment="1">
      <alignment horizontal="right" vertical="center"/>
    </xf>
    <xf numFmtId="164" fontId="3" fillId="0" borderId="22" xfId="0" applyNumberFormat="1" applyFont="1" applyBorder="1" applyAlignment="1">
      <alignment horizontal="right" vertical="center"/>
    </xf>
    <xf numFmtId="0" fontId="1" fillId="0" borderId="18" xfId="0" applyFont="1" applyBorder="1" applyAlignment="1">
      <alignment vertical="top"/>
    </xf>
    <xf numFmtId="0" fontId="2" fillId="0" borderId="19" xfId="0" applyFont="1" applyBorder="1" applyAlignment="1">
      <alignment horizontal="right" vertical="center"/>
    </xf>
    <xf numFmtId="0" fontId="6" fillId="0" borderId="21" xfId="0" applyFont="1" applyBorder="1" applyAlignment="1">
      <alignment horizontal="right" vertical="center"/>
    </xf>
    <xf numFmtId="164" fontId="2" fillId="0" borderId="0" xfId="0" applyNumberFormat="1" applyFont="1" applyAlignment="1">
      <alignment horizontal="right" vertical="center"/>
    </xf>
    <xf numFmtId="164" fontId="2" fillId="0" borderId="8" xfId="0" applyNumberFormat="1" applyFont="1" applyBorder="1" applyAlignment="1">
      <alignment horizontal="right" vertical="center"/>
    </xf>
    <xf numFmtId="164" fontId="2" fillId="0" borderId="9" xfId="0" applyNumberFormat="1" applyFont="1" applyBorder="1" applyAlignment="1">
      <alignment horizontal="right" vertical="center"/>
    </xf>
    <xf numFmtId="164" fontId="2" fillId="0" borderId="19" xfId="0" applyNumberFormat="1" applyFont="1" applyBorder="1" applyAlignment="1">
      <alignment horizontal="right" vertical="center"/>
    </xf>
    <xf numFmtId="4" fontId="2" fillId="0" borderId="4" xfId="0" applyNumberFormat="1" applyFont="1" applyBorder="1" applyAlignment="1">
      <alignment horizontal="right" vertical="top"/>
    </xf>
    <xf numFmtId="4" fontId="2" fillId="0" borderId="16" xfId="0" applyNumberFormat="1" applyFont="1" applyBorder="1" applyAlignment="1">
      <alignment horizontal="right" vertical="top"/>
    </xf>
    <xf numFmtId="0" fontId="2" fillId="0" borderId="4" xfId="0" applyFont="1" applyBorder="1" applyAlignment="1">
      <alignment horizontal="right" vertical="top"/>
    </xf>
    <xf numFmtId="4" fontId="2" fillId="0" borderId="17" xfId="0" applyNumberFormat="1" applyFont="1" applyBorder="1" applyAlignment="1">
      <alignment horizontal="right" vertical="top"/>
    </xf>
    <xf numFmtId="4" fontId="2" fillId="0" borderId="21" xfId="0" applyNumberFormat="1" applyFont="1" applyBorder="1" applyAlignment="1">
      <alignment horizontal="right" vertical="top"/>
    </xf>
    <xf numFmtId="165" fontId="2" fillId="0" borderId="4" xfId="0" applyNumberFormat="1" applyFont="1" applyBorder="1" applyAlignment="1">
      <alignment horizontal="right" vertical="top"/>
    </xf>
    <xf numFmtId="164" fontId="0" fillId="0" borderId="0" xfId="0" applyNumberFormat="1"/>
    <xf numFmtId="4" fontId="13" fillId="0" borderId="21" xfId="0" applyNumberFormat="1" applyFont="1" applyBorder="1" applyAlignment="1">
      <alignment horizontal="right" vertical="center"/>
    </xf>
    <xf numFmtId="164" fontId="14" fillId="0" borderId="22" xfId="0" applyNumberFormat="1" applyFont="1" applyBorder="1" applyAlignment="1">
      <alignment horizontal="right" vertical="center"/>
    </xf>
    <xf numFmtId="164" fontId="14" fillId="0" borderId="2" xfId="0" applyNumberFormat="1" applyFont="1" applyBorder="1" applyAlignment="1">
      <alignment horizontal="right" vertical="center"/>
    </xf>
    <xf numFmtId="165" fontId="14" fillId="0" borderId="2" xfId="0" applyNumberFormat="1" applyFont="1" applyBorder="1" applyAlignment="1">
      <alignment horizontal="right" vertical="center"/>
    </xf>
    <xf numFmtId="0" fontId="15" fillId="0" borderId="19" xfId="0" applyFont="1" applyBorder="1" applyAlignment="1">
      <alignment vertical="top"/>
    </xf>
    <xf numFmtId="0" fontId="15" fillId="0" borderId="0" xfId="0" applyFont="1" applyAlignment="1">
      <alignment vertical="top"/>
    </xf>
    <xf numFmtId="165" fontId="15" fillId="0" borderId="0" xfId="0" applyNumberFormat="1" applyFont="1" applyAlignment="1">
      <alignment vertical="top"/>
    </xf>
    <xf numFmtId="4" fontId="13" fillId="0" borderId="19" xfId="0" applyNumberFormat="1" applyFont="1" applyBorder="1" applyAlignment="1">
      <alignment horizontal="right" vertical="center"/>
    </xf>
    <xf numFmtId="4" fontId="13" fillId="0" borderId="0" xfId="0" applyNumberFormat="1" applyFont="1" applyAlignment="1">
      <alignment horizontal="right" vertical="center"/>
    </xf>
    <xf numFmtId="165" fontId="13" fillId="0" borderId="0" xfId="0" applyNumberFormat="1" applyFont="1" applyAlignment="1">
      <alignment horizontal="right" vertical="center"/>
    </xf>
    <xf numFmtId="164" fontId="14" fillId="0" borderId="5" xfId="0" applyNumberFormat="1" applyFont="1" applyBorder="1" applyAlignment="1">
      <alignment horizontal="right" vertical="center"/>
    </xf>
    <xf numFmtId="164" fontId="14" fillId="0" borderId="12" xfId="0" applyNumberFormat="1" applyFont="1" applyBorder="1" applyAlignment="1">
      <alignment horizontal="right" vertical="center"/>
    </xf>
    <xf numFmtId="165" fontId="14" fillId="0" borderId="3" xfId="1" applyNumberFormat="1" applyFont="1" applyBorder="1" applyAlignment="1">
      <alignment horizontal="right" vertical="center"/>
    </xf>
    <xf numFmtId="164" fontId="14" fillId="0" borderId="18" xfId="0" applyNumberFormat="1" applyFont="1" applyBorder="1" applyAlignment="1">
      <alignment vertical="center"/>
    </xf>
    <xf numFmtId="164" fontId="14" fillId="0" borderId="1" xfId="0" applyNumberFormat="1" applyFont="1" applyBorder="1" applyAlignment="1">
      <alignment vertical="center"/>
    </xf>
    <xf numFmtId="165" fontId="14" fillId="0" borderId="1" xfId="0" applyNumberFormat="1" applyFont="1" applyBorder="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3" fillId="0" borderId="9" xfId="0" applyFont="1" applyBorder="1" applyAlignment="1">
      <alignment horizontal="right" wrapText="1"/>
    </xf>
    <xf numFmtId="0" fontId="3" fillId="0" borderId="11" xfId="0" applyFont="1" applyBorder="1" applyAlignment="1">
      <alignment horizontal="right" wrapText="1"/>
    </xf>
    <xf numFmtId="0" fontId="10" fillId="0" borderId="8" xfId="0" applyFont="1" applyBorder="1" applyAlignment="1">
      <alignment horizontal="right" wrapText="1"/>
    </xf>
    <xf numFmtId="0" fontId="10" fillId="0" borderId="10" xfId="0" applyFont="1" applyBorder="1" applyAlignment="1">
      <alignment horizontal="right" wrapText="1"/>
    </xf>
    <xf numFmtId="0" fontId="10" fillId="0" borderId="9" xfId="0" applyFont="1" applyBorder="1" applyAlignment="1">
      <alignment horizontal="right" wrapText="1"/>
    </xf>
    <xf numFmtId="0" fontId="10" fillId="0" borderId="11" xfId="0" applyFont="1" applyBorder="1" applyAlignment="1">
      <alignment horizontal="right" wrapText="1"/>
    </xf>
    <xf numFmtId="0" fontId="3" fillId="0" borderId="0" xfId="0" applyFont="1" applyAlignment="1">
      <alignment horizontal="center" wrapText="1"/>
    </xf>
    <xf numFmtId="0" fontId="3" fillId="0" borderId="1" xfId="0" applyFont="1" applyBorder="1" applyAlignment="1">
      <alignment horizontal="center" wrapText="1"/>
    </xf>
    <xf numFmtId="0" fontId="10" fillId="0" borderId="19" xfId="0" applyFont="1" applyBorder="1" applyAlignment="1">
      <alignment horizontal="right" wrapText="1"/>
    </xf>
    <xf numFmtId="0" fontId="10" fillId="0" borderId="20" xfId="0" applyFont="1" applyBorder="1" applyAlignment="1">
      <alignment horizontal="right" wrapText="1"/>
    </xf>
    <xf numFmtId="0" fontId="10" fillId="0" borderId="4" xfId="0" applyFont="1" applyBorder="1" applyAlignment="1">
      <alignment horizontal="center" wrapText="1"/>
    </xf>
    <xf numFmtId="0" fontId="10" fillId="0" borderId="0" xfId="0" applyFont="1" applyAlignment="1">
      <alignment horizontal="right" wrapText="1"/>
    </xf>
    <xf numFmtId="0" fontId="10" fillId="0" borderId="2" xfId="0" applyFont="1" applyBorder="1" applyAlignment="1">
      <alignment horizontal="right" wrapText="1"/>
    </xf>
    <xf numFmtId="0" fontId="8" fillId="0" borderId="1" xfId="0" applyFont="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4" fontId="2" fillId="0" borderId="0" xfId="0" applyNumberFormat="1" applyFont="1" applyAlignment="1">
      <alignment horizontal="right" vertical="center"/>
    </xf>
    <xf numFmtId="165" fontId="2" fillId="0" borderId="0" xfId="0" applyNumberFormat="1" applyFont="1" applyAlignment="1">
      <alignment horizontal="right" vertical="center"/>
    </xf>
    <xf numFmtId="4" fontId="2" fillId="0" borderId="19" xfId="0" applyNumberFormat="1" applyFont="1" applyBorder="1" applyAlignment="1">
      <alignment horizontal="right" vertical="center"/>
    </xf>
    <xf numFmtId="4" fontId="2" fillId="0" borderId="8" xfId="0" applyNumberFormat="1" applyFont="1" applyBorder="1" applyAlignment="1">
      <alignment horizontal="right" vertical="center"/>
    </xf>
    <xf numFmtId="0" fontId="2" fillId="0" borderId="0" xfId="0" applyFont="1" applyAlignment="1">
      <alignment horizontal="right" vertical="center"/>
    </xf>
    <xf numFmtId="4" fontId="2" fillId="0" borderId="9" xfId="0" applyNumberFormat="1" applyFont="1" applyBorder="1" applyAlignment="1">
      <alignment horizontal="righ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13C12-1AA2-4F1C-8726-8ED41EA812C9}">
  <dimension ref="A1:M82"/>
  <sheetViews>
    <sheetView showGridLines="0" tabSelected="1" zoomScaleNormal="100" workbookViewId="0">
      <selection sqref="A1:XFD1048576"/>
    </sheetView>
  </sheetViews>
  <sheetFormatPr defaultRowHeight="14.4" x14ac:dyDescent="0.3"/>
  <cols>
    <col min="1" max="1" width="65.21875" customWidth="1"/>
    <col min="2" max="4" width="9.6640625" customWidth="1"/>
    <col min="5" max="5" width="10.6640625" customWidth="1"/>
    <col min="6" max="6" width="14.21875" customWidth="1"/>
    <col min="7" max="7" width="9.6640625" customWidth="1"/>
    <col min="8" max="8" width="11" bestFit="1" customWidth="1"/>
    <col min="9" max="10" width="9.6640625" customWidth="1"/>
  </cols>
  <sheetData>
    <row r="1" spans="1:10" ht="15" x14ac:dyDescent="0.3">
      <c r="A1" s="82" t="s">
        <v>0</v>
      </c>
      <c r="B1" s="82"/>
      <c r="C1" s="82"/>
      <c r="D1" s="82"/>
      <c r="E1" s="82"/>
      <c r="F1" s="82"/>
      <c r="G1" s="82"/>
      <c r="H1" s="82"/>
      <c r="I1" s="82"/>
      <c r="J1" s="82"/>
    </row>
    <row r="2" spans="1:10" ht="15" x14ac:dyDescent="0.3">
      <c r="A2" s="83" t="s">
        <v>1</v>
      </c>
      <c r="B2" s="83"/>
      <c r="C2" s="83"/>
      <c r="D2" s="83"/>
      <c r="E2" s="83"/>
      <c r="F2" s="83"/>
      <c r="G2" s="83"/>
      <c r="H2" s="83"/>
      <c r="I2" s="83"/>
      <c r="J2" s="83"/>
    </row>
    <row r="3" spans="1:10" ht="15.6" thickBot="1" x14ac:dyDescent="0.35">
      <c r="A3" s="1"/>
      <c r="B3" s="1"/>
      <c r="C3" s="1"/>
      <c r="D3" s="1"/>
      <c r="E3" s="1"/>
      <c r="F3" s="1"/>
      <c r="G3" s="1"/>
      <c r="H3" s="1"/>
      <c r="I3" s="1"/>
      <c r="J3" s="10"/>
    </row>
    <row r="4" spans="1:10" ht="19.95" customHeight="1" x14ac:dyDescent="0.35">
      <c r="A4" s="10"/>
      <c r="B4" s="84" t="s">
        <v>88</v>
      </c>
      <c r="C4" s="86" t="s">
        <v>95</v>
      </c>
      <c r="D4" s="94" t="s">
        <v>2</v>
      </c>
      <c r="E4" s="94"/>
      <c r="F4" s="94"/>
      <c r="G4" s="88" t="s">
        <v>98</v>
      </c>
      <c r="H4" s="92" t="s">
        <v>100</v>
      </c>
      <c r="I4" s="90" t="s">
        <v>102</v>
      </c>
      <c r="J4" s="91"/>
    </row>
    <row r="5" spans="1:10" ht="42.6" customHeight="1" x14ac:dyDescent="0.3">
      <c r="A5" s="10"/>
      <c r="B5" s="84"/>
      <c r="C5" s="86"/>
      <c r="D5" s="95" t="s">
        <v>96</v>
      </c>
      <c r="E5" s="95" t="s">
        <v>3</v>
      </c>
      <c r="F5" s="95" t="s">
        <v>97</v>
      </c>
      <c r="G5" s="88"/>
      <c r="H5" s="92"/>
      <c r="I5" s="90"/>
      <c r="J5" s="90"/>
    </row>
    <row r="6" spans="1:10" ht="16.95" customHeight="1" thickBot="1" x14ac:dyDescent="0.4">
      <c r="A6" s="1"/>
      <c r="B6" s="85"/>
      <c r="C6" s="87"/>
      <c r="D6" s="96"/>
      <c r="E6" s="96"/>
      <c r="F6" s="96"/>
      <c r="G6" s="89"/>
      <c r="H6" s="93"/>
      <c r="I6" s="20" t="s">
        <v>4</v>
      </c>
      <c r="J6" s="20" t="s">
        <v>5</v>
      </c>
    </row>
    <row r="7" spans="1:10" ht="16.95" customHeight="1" x14ac:dyDescent="0.3">
      <c r="A7" s="3" t="s">
        <v>6</v>
      </c>
      <c r="B7" s="4"/>
      <c r="C7" s="15"/>
      <c r="D7" s="4"/>
      <c r="E7" s="4"/>
      <c r="F7" s="4"/>
      <c r="G7" s="16"/>
      <c r="H7" s="48"/>
      <c r="I7" s="4"/>
      <c r="J7" s="5"/>
    </row>
    <row r="8" spans="1:10" ht="16.95" customHeight="1" x14ac:dyDescent="0.3">
      <c r="A8" s="6" t="s">
        <v>7</v>
      </c>
      <c r="B8" s="55">
        <v>197.2</v>
      </c>
      <c r="C8" s="56">
        <v>208.5</v>
      </c>
      <c r="D8" s="5" t="s">
        <v>8</v>
      </c>
      <c r="E8" s="5" t="s">
        <v>8</v>
      </c>
      <c r="F8" s="5" t="s">
        <v>8</v>
      </c>
      <c r="G8" s="57">
        <v>208.5</v>
      </c>
      <c r="H8" s="58">
        <v>227.92</v>
      </c>
      <c r="I8" s="55">
        <v>19.420000000000002</v>
      </c>
      <c r="J8" s="41">
        <v>9.2999999999999999E-2</v>
      </c>
    </row>
    <row r="9" spans="1:10" ht="16.95" customHeight="1" x14ac:dyDescent="0.3">
      <c r="A9" s="6" t="s">
        <v>9</v>
      </c>
      <c r="B9" s="35">
        <v>89.17</v>
      </c>
      <c r="C9" s="36">
        <v>108.97</v>
      </c>
      <c r="D9" s="35">
        <v>25.25</v>
      </c>
      <c r="E9" s="5" t="s">
        <v>8</v>
      </c>
      <c r="F9" s="5" t="s">
        <v>8</v>
      </c>
      <c r="G9" s="37">
        <v>134.22</v>
      </c>
      <c r="H9" s="49">
        <v>183.96</v>
      </c>
      <c r="I9" s="35">
        <v>49.74</v>
      </c>
      <c r="J9" s="41">
        <v>0.371</v>
      </c>
    </row>
    <row r="10" spans="1:10" ht="16.95" customHeight="1" x14ac:dyDescent="0.3">
      <c r="A10" s="6" t="s">
        <v>10</v>
      </c>
      <c r="B10" s="35">
        <v>180.1</v>
      </c>
      <c r="C10" s="36">
        <v>169.81</v>
      </c>
      <c r="D10" s="5" t="s">
        <v>8</v>
      </c>
      <c r="E10" s="5" t="s">
        <v>8</v>
      </c>
      <c r="F10" s="5" t="s">
        <v>8</v>
      </c>
      <c r="G10" s="37">
        <v>169.81</v>
      </c>
      <c r="H10" s="49">
        <v>188.55</v>
      </c>
      <c r="I10" s="35">
        <v>18.739999999999998</v>
      </c>
      <c r="J10" s="41">
        <v>0.11</v>
      </c>
    </row>
    <row r="11" spans="1:10" ht="16.95" customHeight="1" x14ac:dyDescent="0.3">
      <c r="A11" s="6" t="s">
        <v>11</v>
      </c>
      <c r="B11" s="35">
        <v>208.4</v>
      </c>
      <c r="C11" s="36">
        <v>197.45</v>
      </c>
      <c r="D11" s="5" t="s">
        <v>8</v>
      </c>
      <c r="E11" s="5" t="s">
        <v>8</v>
      </c>
      <c r="F11" s="5" t="s">
        <v>8</v>
      </c>
      <c r="G11" s="37">
        <v>197.45</v>
      </c>
      <c r="H11" s="49">
        <v>214.96</v>
      </c>
      <c r="I11" s="35">
        <v>17.510000000000002</v>
      </c>
      <c r="J11" s="41">
        <v>8.8999999999999996E-2</v>
      </c>
    </row>
    <row r="12" spans="1:10" ht="16.95" customHeight="1" x14ac:dyDescent="0.3">
      <c r="A12" s="6" t="s">
        <v>12</v>
      </c>
      <c r="B12" s="38">
        <v>156.74</v>
      </c>
      <c r="C12" s="39">
        <v>147</v>
      </c>
      <c r="D12" s="21" t="s">
        <v>8</v>
      </c>
      <c r="E12" s="21" t="s">
        <v>8</v>
      </c>
      <c r="F12" s="21" t="s">
        <v>8</v>
      </c>
      <c r="G12" s="40">
        <v>147</v>
      </c>
      <c r="H12" s="50">
        <v>157.02000000000001</v>
      </c>
      <c r="I12" s="38">
        <v>10.02</v>
      </c>
      <c r="J12" s="42">
        <v>6.8000000000000005E-2</v>
      </c>
    </row>
    <row r="13" spans="1:10" ht="16.95" customHeight="1" thickBot="1" x14ac:dyDescent="0.35">
      <c r="A13" s="7" t="s">
        <v>13</v>
      </c>
      <c r="B13" s="30">
        <v>831.61</v>
      </c>
      <c r="C13" s="31">
        <v>831.73</v>
      </c>
      <c r="D13" s="30">
        <v>25.25</v>
      </c>
      <c r="E13" s="2" t="s">
        <v>8</v>
      </c>
      <c r="F13" s="2" t="s">
        <v>8</v>
      </c>
      <c r="G13" s="34">
        <v>856.98</v>
      </c>
      <c r="H13" s="51">
        <v>972.41</v>
      </c>
      <c r="I13" s="30">
        <v>115.43</v>
      </c>
      <c r="J13" s="43">
        <v>0.13500000000000001</v>
      </c>
    </row>
    <row r="14" spans="1:10" ht="16.95" customHeight="1" x14ac:dyDescent="0.3">
      <c r="A14" s="9" t="s">
        <v>92</v>
      </c>
      <c r="B14" s="45"/>
      <c r="C14" s="46"/>
      <c r="D14" s="45"/>
      <c r="E14" s="45"/>
      <c r="F14" s="45"/>
      <c r="G14" s="47"/>
      <c r="H14" s="52"/>
      <c r="I14" s="45"/>
      <c r="J14" s="45"/>
    </row>
    <row r="15" spans="1:10" ht="16.95" customHeight="1" x14ac:dyDescent="0.3">
      <c r="A15" s="6" t="s">
        <v>14</v>
      </c>
      <c r="B15" s="35">
        <v>230.52</v>
      </c>
      <c r="C15" s="36">
        <v>230.54</v>
      </c>
      <c r="D15" s="35">
        <v>22</v>
      </c>
      <c r="E15" s="5" t="s">
        <v>8</v>
      </c>
      <c r="F15" s="5" t="s">
        <v>8</v>
      </c>
      <c r="G15" s="37">
        <v>252.54</v>
      </c>
      <c r="H15" s="49">
        <v>282.54000000000002</v>
      </c>
      <c r="I15" s="35">
        <v>30</v>
      </c>
      <c r="J15" s="41">
        <v>0.11899999999999999</v>
      </c>
    </row>
    <row r="16" spans="1:10" ht="16.95" customHeight="1" x14ac:dyDescent="0.3">
      <c r="A16" s="6" t="s">
        <v>15</v>
      </c>
      <c r="B16" s="35">
        <v>201.06</v>
      </c>
      <c r="C16" s="36">
        <v>200</v>
      </c>
      <c r="D16" s="35">
        <v>3</v>
      </c>
      <c r="E16" s="5" t="s">
        <v>8</v>
      </c>
      <c r="F16" s="5" t="s">
        <v>8</v>
      </c>
      <c r="G16" s="37">
        <v>203</v>
      </c>
      <c r="H16" s="49">
        <v>224.21</v>
      </c>
      <c r="I16" s="35">
        <v>21.21</v>
      </c>
      <c r="J16" s="41">
        <v>0.104</v>
      </c>
    </row>
    <row r="17" spans="1:10" ht="16.95" customHeight="1" x14ac:dyDescent="0.3">
      <c r="A17" s="6" t="s">
        <v>16</v>
      </c>
      <c r="B17" s="35">
        <v>243.1</v>
      </c>
      <c r="C17" s="36">
        <v>241.12</v>
      </c>
      <c r="D17" s="35">
        <v>8</v>
      </c>
      <c r="E17" s="5" t="s">
        <v>8</v>
      </c>
      <c r="F17" s="5" t="s">
        <v>8</v>
      </c>
      <c r="G17" s="37">
        <v>249.12</v>
      </c>
      <c r="H17" s="49">
        <v>281.23</v>
      </c>
      <c r="I17" s="35">
        <v>32.11</v>
      </c>
      <c r="J17" s="41">
        <v>0.129</v>
      </c>
    </row>
    <row r="18" spans="1:10" ht="16.95" customHeight="1" x14ac:dyDescent="0.3">
      <c r="A18" s="6" t="s">
        <v>17</v>
      </c>
      <c r="B18" s="35">
        <v>217.85</v>
      </c>
      <c r="C18" s="36">
        <v>218.87</v>
      </c>
      <c r="D18" s="35">
        <v>2</v>
      </c>
      <c r="E18" s="5" t="s">
        <v>8</v>
      </c>
      <c r="F18" s="5" t="s">
        <v>8</v>
      </c>
      <c r="G18" s="37">
        <v>220.87</v>
      </c>
      <c r="H18" s="49">
        <v>254.12</v>
      </c>
      <c r="I18" s="35">
        <v>33.25</v>
      </c>
      <c r="J18" s="41">
        <v>0.151</v>
      </c>
    </row>
    <row r="19" spans="1:10" ht="16.95" customHeight="1" x14ac:dyDescent="0.3">
      <c r="A19" s="6" t="s">
        <v>18</v>
      </c>
      <c r="B19" s="38">
        <v>122.2</v>
      </c>
      <c r="C19" s="39">
        <v>120.04</v>
      </c>
      <c r="D19" s="38">
        <v>5</v>
      </c>
      <c r="E19" s="21" t="s">
        <v>8</v>
      </c>
      <c r="F19" s="21" t="s">
        <v>8</v>
      </c>
      <c r="G19" s="40">
        <v>125.04</v>
      </c>
      <c r="H19" s="50">
        <v>130.04</v>
      </c>
      <c r="I19" s="38">
        <v>5</v>
      </c>
      <c r="J19" s="42">
        <v>0.04</v>
      </c>
    </row>
    <row r="20" spans="1:10" ht="16.95" customHeight="1" thickBot="1" x14ac:dyDescent="0.35">
      <c r="A20" s="7" t="s">
        <v>19</v>
      </c>
      <c r="B20" s="30">
        <v>1014.72</v>
      </c>
      <c r="C20" s="31">
        <v>1010.57</v>
      </c>
      <c r="D20" s="30">
        <v>40</v>
      </c>
      <c r="E20" s="2" t="s">
        <v>8</v>
      </c>
      <c r="F20" s="2" t="s">
        <v>8</v>
      </c>
      <c r="G20" s="34">
        <v>1050.57</v>
      </c>
      <c r="H20" s="51">
        <v>1172.1400000000001</v>
      </c>
      <c r="I20" s="30">
        <v>121.57</v>
      </c>
      <c r="J20" s="43">
        <v>0.11600000000000001</v>
      </c>
    </row>
    <row r="21" spans="1:10" ht="16.95" customHeight="1" x14ac:dyDescent="0.3">
      <c r="A21" s="3" t="s">
        <v>20</v>
      </c>
      <c r="B21" s="4"/>
      <c r="C21" s="15"/>
      <c r="D21" s="4"/>
      <c r="E21" s="4"/>
      <c r="F21" s="4"/>
      <c r="G21" s="16"/>
      <c r="H21" s="48"/>
      <c r="I21" s="4"/>
      <c r="J21" s="4"/>
    </row>
    <row r="22" spans="1:10" ht="16.95" customHeight="1" x14ac:dyDescent="0.3">
      <c r="A22" s="11" t="s">
        <v>21</v>
      </c>
      <c r="B22" s="100">
        <v>203.42</v>
      </c>
      <c r="C22" s="103">
        <v>203.45</v>
      </c>
      <c r="D22" s="104" t="s">
        <v>8</v>
      </c>
      <c r="E22" s="104" t="s">
        <v>8</v>
      </c>
      <c r="F22" s="104" t="s">
        <v>8</v>
      </c>
      <c r="G22" s="105">
        <v>203.45</v>
      </c>
      <c r="H22" s="102">
        <v>214.99</v>
      </c>
      <c r="I22" s="100">
        <v>11.54</v>
      </c>
      <c r="J22" s="101">
        <v>5.7000000000000002E-2</v>
      </c>
    </row>
    <row r="23" spans="1:10" ht="16.95" customHeight="1" x14ac:dyDescent="0.3">
      <c r="A23" s="11" t="s">
        <v>22</v>
      </c>
      <c r="B23" s="100"/>
      <c r="C23" s="103"/>
      <c r="D23" s="104"/>
      <c r="E23" s="104"/>
      <c r="F23" s="104"/>
      <c r="G23" s="105"/>
      <c r="H23" s="102"/>
      <c r="I23" s="100"/>
      <c r="J23" s="101"/>
    </row>
    <row r="24" spans="1:10" ht="16.95" customHeight="1" x14ac:dyDescent="0.3">
      <c r="A24" s="6" t="s">
        <v>23</v>
      </c>
      <c r="B24" s="35">
        <v>239.28</v>
      </c>
      <c r="C24" s="36">
        <v>239.3</v>
      </c>
      <c r="D24" s="5" t="s">
        <v>8</v>
      </c>
      <c r="E24" s="5" t="s">
        <v>8</v>
      </c>
      <c r="F24" s="5" t="s">
        <v>8</v>
      </c>
      <c r="G24" s="37">
        <v>239.3</v>
      </c>
      <c r="H24" s="49">
        <v>252.87</v>
      </c>
      <c r="I24" s="35">
        <v>13.57</v>
      </c>
      <c r="J24" s="41">
        <v>5.7000000000000002E-2</v>
      </c>
    </row>
    <row r="25" spans="1:10" ht="16.95" customHeight="1" x14ac:dyDescent="0.3">
      <c r="A25" s="6" t="s">
        <v>24</v>
      </c>
      <c r="B25" s="35">
        <v>123.1</v>
      </c>
      <c r="C25" s="36">
        <v>123.11</v>
      </c>
      <c r="D25" s="5" t="s">
        <v>8</v>
      </c>
      <c r="E25" s="5" t="s">
        <v>8</v>
      </c>
      <c r="F25" s="5" t="s">
        <v>8</v>
      </c>
      <c r="G25" s="37">
        <v>123.11</v>
      </c>
      <c r="H25" s="49">
        <v>130.09</v>
      </c>
      <c r="I25" s="35">
        <v>6.98</v>
      </c>
      <c r="J25" s="41">
        <v>5.7000000000000002E-2</v>
      </c>
    </row>
    <row r="26" spans="1:10" ht="16.95" customHeight="1" x14ac:dyDescent="0.3">
      <c r="A26" s="11" t="s">
        <v>25</v>
      </c>
      <c r="B26" s="100">
        <v>76.19</v>
      </c>
      <c r="C26" s="103">
        <v>74.87</v>
      </c>
      <c r="D26" s="100">
        <v>34</v>
      </c>
      <c r="E26" s="104" t="s">
        <v>8</v>
      </c>
      <c r="F26" s="104" t="s">
        <v>8</v>
      </c>
      <c r="G26" s="105">
        <v>108.87</v>
      </c>
      <c r="H26" s="102">
        <v>215.82</v>
      </c>
      <c r="I26" s="100">
        <v>106.95</v>
      </c>
      <c r="J26" s="101">
        <v>0.98199999999999998</v>
      </c>
    </row>
    <row r="27" spans="1:10" ht="16.95" customHeight="1" x14ac:dyDescent="0.3">
      <c r="A27" s="11" t="s">
        <v>26</v>
      </c>
      <c r="B27" s="100"/>
      <c r="C27" s="103"/>
      <c r="D27" s="100"/>
      <c r="E27" s="104"/>
      <c r="F27" s="104"/>
      <c r="G27" s="105"/>
      <c r="H27" s="102"/>
      <c r="I27" s="100"/>
      <c r="J27" s="101"/>
    </row>
    <row r="28" spans="1:10" ht="16.95" customHeight="1" x14ac:dyDescent="0.3">
      <c r="A28" s="6" t="s">
        <v>27</v>
      </c>
      <c r="B28" s="38">
        <v>132.55000000000001</v>
      </c>
      <c r="C28" s="39">
        <v>134.07</v>
      </c>
      <c r="D28" s="21" t="s">
        <v>8</v>
      </c>
      <c r="E28" s="21" t="s">
        <v>8</v>
      </c>
      <c r="F28" s="21" t="s">
        <v>8</v>
      </c>
      <c r="G28" s="40">
        <v>134.07</v>
      </c>
      <c r="H28" s="50">
        <v>156.22999999999999</v>
      </c>
      <c r="I28" s="38">
        <v>22.16</v>
      </c>
      <c r="J28" s="42">
        <v>0.16500000000000001</v>
      </c>
    </row>
    <row r="29" spans="1:10" ht="16.95" customHeight="1" thickBot="1" x14ac:dyDescent="0.35">
      <c r="A29" s="7" t="s">
        <v>28</v>
      </c>
      <c r="B29" s="30">
        <v>774.53</v>
      </c>
      <c r="C29" s="31">
        <v>774.8</v>
      </c>
      <c r="D29" s="30">
        <v>34</v>
      </c>
      <c r="E29" s="2" t="s">
        <v>8</v>
      </c>
      <c r="F29" s="2" t="s">
        <v>8</v>
      </c>
      <c r="G29" s="34">
        <v>808.8</v>
      </c>
      <c r="H29" s="51">
        <v>970</v>
      </c>
      <c r="I29" s="30">
        <v>161.19999999999999</v>
      </c>
      <c r="J29" s="43">
        <v>0.19900000000000001</v>
      </c>
    </row>
    <row r="30" spans="1:10" ht="16.95" customHeight="1" x14ac:dyDescent="0.3">
      <c r="A30" s="3" t="s">
        <v>29</v>
      </c>
      <c r="B30" s="4"/>
      <c r="C30" s="15"/>
      <c r="D30" s="4"/>
      <c r="E30" s="4"/>
      <c r="F30" s="4"/>
      <c r="G30" s="16"/>
      <c r="H30" s="48"/>
      <c r="I30" s="4"/>
      <c r="J30" s="4"/>
    </row>
    <row r="31" spans="1:10" ht="16.95" customHeight="1" x14ac:dyDescent="0.3">
      <c r="A31" s="6" t="s">
        <v>30</v>
      </c>
      <c r="B31" s="35">
        <v>288.17</v>
      </c>
      <c r="C31" s="36">
        <v>288</v>
      </c>
      <c r="D31" s="35">
        <v>5.89</v>
      </c>
      <c r="E31" s="5" t="s">
        <v>8</v>
      </c>
      <c r="F31" s="5" t="s">
        <v>8</v>
      </c>
      <c r="G31" s="37">
        <v>293.89</v>
      </c>
      <c r="H31" s="49">
        <v>318.61</v>
      </c>
      <c r="I31" s="35">
        <v>24.72</v>
      </c>
      <c r="J31" s="41">
        <v>8.4000000000000005E-2</v>
      </c>
    </row>
    <row r="32" spans="1:10" ht="16.95" customHeight="1" x14ac:dyDescent="0.3">
      <c r="A32" s="6" t="s">
        <v>31</v>
      </c>
      <c r="B32" s="35">
        <v>202.41</v>
      </c>
      <c r="C32" s="36">
        <v>202.11</v>
      </c>
      <c r="D32" s="35">
        <v>2</v>
      </c>
      <c r="E32" s="5" t="s">
        <v>8</v>
      </c>
      <c r="F32" s="5" t="s">
        <v>8</v>
      </c>
      <c r="G32" s="37">
        <v>204.11</v>
      </c>
      <c r="H32" s="49">
        <v>213.15</v>
      </c>
      <c r="I32" s="35">
        <v>9.0399999999999991</v>
      </c>
      <c r="J32" s="41">
        <v>4.3999999999999997E-2</v>
      </c>
    </row>
    <row r="33" spans="1:10" ht="16.95" customHeight="1" x14ac:dyDescent="0.3">
      <c r="A33" s="11" t="s">
        <v>32</v>
      </c>
      <c r="B33" s="35">
        <v>126.34</v>
      </c>
      <c r="C33" s="36">
        <v>125.1</v>
      </c>
      <c r="D33" s="35">
        <v>11.57</v>
      </c>
      <c r="E33" s="5" t="s">
        <v>8</v>
      </c>
      <c r="F33" s="5" t="s">
        <v>8</v>
      </c>
      <c r="G33" s="37">
        <v>136.66999999999999</v>
      </c>
      <c r="H33" s="49">
        <v>257.19</v>
      </c>
      <c r="I33" s="35">
        <v>120.52</v>
      </c>
      <c r="J33" s="41">
        <v>0.88200000000000001</v>
      </c>
    </row>
    <row r="34" spans="1:10" ht="16.95" customHeight="1" x14ac:dyDescent="0.3">
      <c r="A34" s="6" t="s">
        <v>33</v>
      </c>
      <c r="B34" s="38">
        <v>418.81</v>
      </c>
      <c r="C34" s="39">
        <v>417.05</v>
      </c>
      <c r="D34" s="38">
        <v>16.43</v>
      </c>
      <c r="E34" s="21" t="s">
        <v>8</v>
      </c>
      <c r="F34" s="21" t="s">
        <v>8</v>
      </c>
      <c r="G34" s="40">
        <v>433.48</v>
      </c>
      <c r="H34" s="50">
        <v>447.43</v>
      </c>
      <c r="I34" s="38">
        <v>13.95</v>
      </c>
      <c r="J34" s="42">
        <v>3.2000000000000001E-2</v>
      </c>
    </row>
    <row r="35" spans="1:10" ht="16.95" customHeight="1" thickBot="1" x14ac:dyDescent="0.35">
      <c r="A35" s="7" t="s">
        <v>34</v>
      </c>
      <c r="B35" s="30">
        <v>1035.73</v>
      </c>
      <c r="C35" s="31">
        <v>1032.26</v>
      </c>
      <c r="D35" s="30">
        <v>35.89</v>
      </c>
      <c r="E35" s="2" t="s">
        <v>8</v>
      </c>
      <c r="F35" s="2" t="s">
        <v>8</v>
      </c>
      <c r="G35" s="34">
        <v>1068.1500000000001</v>
      </c>
      <c r="H35" s="51">
        <v>1236.3800000000001</v>
      </c>
      <c r="I35" s="30">
        <v>168.23</v>
      </c>
      <c r="J35" s="43">
        <v>0.157</v>
      </c>
    </row>
    <row r="36" spans="1:10" ht="16.95" customHeight="1" x14ac:dyDescent="0.3">
      <c r="A36" s="3" t="s">
        <v>35</v>
      </c>
      <c r="B36" s="4"/>
      <c r="C36" s="15"/>
      <c r="D36" s="4"/>
      <c r="E36" s="4"/>
      <c r="F36" s="4"/>
      <c r="G36" s="16"/>
      <c r="H36" s="48"/>
      <c r="I36" s="4"/>
      <c r="J36" s="4"/>
    </row>
    <row r="37" spans="1:10" ht="16.95" customHeight="1" x14ac:dyDescent="0.3">
      <c r="A37" s="6" t="s">
        <v>36</v>
      </c>
      <c r="B37" s="35">
        <v>283.61</v>
      </c>
      <c r="C37" s="36">
        <v>283.57</v>
      </c>
      <c r="D37" s="35">
        <v>8.76</v>
      </c>
      <c r="E37" s="5" t="s">
        <v>8</v>
      </c>
      <c r="F37" s="5" t="s">
        <v>8</v>
      </c>
      <c r="G37" s="37">
        <v>292.33</v>
      </c>
      <c r="H37" s="49">
        <v>303.33</v>
      </c>
      <c r="I37" s="35">
        <v>11</v>
      </c>
      <c r="J37" s="41">
        <v>3.7999999999999999E-2</v>
      </c>
    </row>
    <row r="38" spans="1:10" ht="16.95" customHeight="1" x14ac:dyDescent="0.3">
      <c r="A38" s="6" t="s">
        <v>37</v>
      </c>
      <c r="B38" s="35">
        <v>265.19</v>
      </c>
      <c r="C38" s="36">
        <v>264.45999999999998</v>
      </c>
      <c r="D38" s="35">
        <v>4.37</v>
      </c>
      <c r="E38" s="5" t="s">
        <v>8</v>
      </c>
      <c r="F38" s="5" t="s">
        <v>8</v>
      </c>
      <c r="G38" s="37">
        <v>268.83</v>
      </c>
      <c r="H38" s="49">
        <v>279.83</v>
      </c>
      <c r="I38" s="35">
        <v>11</v>
      </c>
      <c r="J38" s="41">
        <v>4.1000000000000002E-2</v>
      </c>
    </row>
    <row r="39" spans="1:10" ht="16.95" customHeight="1" x14ac:dyDescent="0.3">
      <c r="A39" s="6" t="s">
        <v>38</v>
      </c>
      <c r="B39" s="35">
        <v>338.75</v>
      </c>
      <c r="C39" s="36">
        <v>338.78</v>
      </c>
      <c r="D39" s="35">
        <v>0.63</v>
      </c>
      <c r="E39" s="5" t="s">
        <v>8</v>
      </c>
      <c r="F39" s="5" t="s">
        <v>8</v>
      </c>
      <c r="G39" s="37">
        <v>339.41</v>
      </c>
      <c r="H39" s="49">
        <v>350.41</v>
      </c>
      <c r="I39" s="35">
        <v>11</v>
      </c>
      <c r="J39" s="41">
        <v>3.2000000000000001E-2</v>
      </c>
    </row>
    <row r="40" spans="1:10" ht="16.95" customHeight="1" x14ac:dyDescent="0.3">
      <c r="A40" s="6" t="s">
        <v>39</v>
      </c>
      <c r="B40" s="35">
        <v>248.32</v>
      </c>
      <c r="C40" s="36">
        <v>247.99</v>
      </c>
      <c r="D40" s="35">
        <v>4</v>
      </c>
      <c r="E40" s="5" t="s">
        <v>8</v>
      </c>
      <c r="F40" s="5" t="s">
        <v>8</v>
      </c>
      <c r="G40" s="37">
        <v>251.99</v>
      </c>
      <c r="H40" s="49">
        <v>262.99</v>
      </c>
      <c r="I40" s="35">
        <v>11</v>
      </c>
      <c r="J40" s="41">
        <v>4.3999999999999997E-2</v>
      </c>
    </row>
    <row r="41" spans="1:10" ht="16.95" customHeight="1" x14ac:dyDescent="0.3">
      <c r="A41" s="6" t="s">
        <v>40</v>
      </c>
      <c r="B41" s="35">
        <v>309.89</v>
      </c>
      <c r="C41" s="36">
        <v>308.89999999999998</v>
      </c>
      <c r="D41" s="35">
        <v>4.2300000000000004</v>
      </c>
      <c r="E41" s="5" t="s">
        <v>8</v>
      </c>
      <c r="F41" s="5" t="s">
        <v>8</v>
      </c>
      <c r="G41" s="37">
        <v>313.13</v>
      </c>
      <c r="H41" s="49">
        <v>324.13</v>
      </c>
      <c r="I41" s="35">
        <v>11</v>
      </c>
      <c r="J41" s="41">
        <v>3.5000000000000003E-2</v>
      </c>
    </row>
    <row r="42" spans="1:10" ht="16.95" customHeight="1" x14ac:dyDescent="0.3">
      <c r="A42" s="6" t="s">
        <v>41</v>
      </c>
      <c r="B42" s="38">
        <v>169.51</v>
      </c>
      <c r="C42" s="39">
        <v>169.2</v>
      </c>
      <c r="D42" s="38">
        <v>48.45</v>
      </c>
      <c r="E42" s="21" t="s">
        <v>8</v>
      </c>
      <c r="F42" s="38">
        <v>2.5</v>
      </c>
      <c r="G42" s="40">
        <v>220.15</v>
      </c>
      <c r="H42" s="50">
        <v>315.10000000000002</v>
      </c>
      <c r="I42" s="38">
        <v>97.45</v>
      </c>
      <c r="J42" s="42">
        <v>0.44800000000000001</v>
      </c>
    </row>
    <row r="43" spans="1:10" ht="16.95" customHeight="1" thickBot="1" x14ac:dyDescent="0.35">
      <c r="A43" s="7" t="s">
        <v>42</v>
      </c>
      <c r="B43" s="30">
        <v>1615.26</v>
      </c>
      <c r="C43" s="31">
        <v>1612.9</v>
      </c>
      <c r="D43" s="30">
        <v>70.44</v>
      </c>
      <c r="E43" s="2" t="s">
        <v>8</v>
      </c>
      <c r="F43" s="30">
        <v>2.5</v>
      </c>
      <c r="G43" s="34">
        <v>1685.84</v>
      </c>
      <c r="H43" s="51">
        <v>1835.79</v>
      </c>
      <c r="I43" s="30">
        <v>152.44999999999999</v>
      </c>
      <c r="J43" s="43">
        <v>9.0999999999999998E-2</v>
      </c>
    </row>
    <row r="44" spans="1:10" ht="16.95" customHeight="1" x14ac:dyDescent="0.3">
      <c r="A44" s="3" t="s">
        <v>43</v>
      </c>
      <c r="B44" s="4"/>
      <c r="C44" s="15"/>
      <c r="D44" s="4"/>
      <c r="E44" s="4"/>
      <c r="F44" s="4"/>
      <c r="G44" s="16"/>
      <c r="H44" s="48"/>
      <c r="I44" s="4"/>
      <c r="J44" s="44"/>
    </row>
    <row r="45" spans="1:10" ht="16.95" customHeight="1" x14ac:dyDescent="0.3">
      <c r="A45" s="6" t="s">
        <v>44</v>
      </c>
      <c r="B45" s="35">
        <v>102.69</v>
      </c>
      <c r="C45" s="36">
        <v>102.7</v>
      </c>
      <c r="D45" s="35">
        <v>1</v>
      </c>
      <c r="E45" s="5" t="s">
        <v>8</v>
      </c>
      <c r="F45" s="5" t="s">
        <v>8</v>
      </c>
      <c r="G45" s="37">
        <v>103.7</v>
      </c>
      <c r="H45" s="49">
        <v>120.41</v>
      </c>
      <c r="I45" s="35">
        <v>16.71</v>
      </c>
      <c r="J45" s="41">
        <v>0.161</v>
      </c>
    </row>
    <row r="46" spans="1:10" ht="16.95" customHeight="1" x14ac:dyDescent="0.3">
      <c r="A46" s="6" t="s">
        <v>45</v>
      </c>
      <c r="B46" s="35">
        <v>104.11</v>
      </c>
      <c r="C46" s="36">
        <v>104.12</v>
      </c>
      <c r="D46" s="35">
        <v>1</v>
      </c>
      <c r="E46" s="5" t="s">
        <v>8</v>
      </c>
      <c r="F46" s="5" t="s">
        <v>8</v>
      </c>
      <c r="G46" s="37">
        <v>105.12</v>
      </c>
      <c r="H46" s="49">
        <v>121.83</v>
      </c>
      <c r="I46" s="35">
        <v>16.71</v>
      </c>
      <c r="J46" s="41">
        <v>0.159</v>
      </c>
    </row>
    <row r="47" spans="1:10" ht="16.95" customHeight="1" x14ac:dyDescent="0.3">
      <c r="A47" s="6" t="s">
        <v>41</v>
      </c>
      <c r="B47" s="35">
        <v>22.55</v>
      </c>
      <c r="C47" s="36">
        <v>22.49</v>
      </c>
      <c r="D47" s="35">
        <v>3</v>
      </c>
      <c r="E47" s="5" t="s">
        <v>8</v>
      </c>
      <c r="F47" s="5" t="s">
        <v>8</v>
      </c>
      <c r="G47" s="37">
        <v>25.49</v>
      </c>
      <c r="H47" s="49">
        <v>28.12</v>
      </c>
      <c r="I47" s="35">
        <v>2.63</v>
      </c>
      <c r="J47" s="41">
        <v>0.10299999999999999</v>
      </c>
    </row>
    <row r="48" spans="1:10" ht="16.95" customHeight="1" x14ac:dyDescent="0.3">
      <c r="A48" s="11" t="s">
        <v>89</v>
      </c>
      <c r="B48" s="59">
        <v>56.51</v>
      </c>
      <c r="C48" s="60">
        <v>56.51</v>
      </c>
      <c r="D48" s="59">
        <v>22.38</v>
      </c>
      <c r="E48" s="61" t="s">
        <v>8</v>
      </c>
      <c r="F48" s="61" t="s">
        <v>8</v>
      </c>
      <c r="G48" s="62">
        <v>78.89</v>
      </c>
      <c r="H48" s="63">
        <v>90.24</v>
      </c>
      <c r="I48" s="59">
        <v>11.35</v>
      </c>
      <c r="J48" s="64">
        <v>0.14399999999999999</v>
      </c>
    </row>
    <row r="49" spans="1:10" ht="16.95" customHeight="1" thickBot="1" x14ac:dyDescent="0.35">
      <c r="A49" s="7" t="s">
        <v>46</v>
      </c>
      <c r="B49" s="30">
        <v>285.86</v>
      </c>
      <c r="C49" s="31">
        <v>285.82</v>
      </c>
      <c r="D49" s="30">
        <v>27.38</v>
      </c>
      <c r="E49" s="2" t="s">
        <v>8</v>
      </c>
      <c r="F49" s="2" t="s">
        <v>8</v>
      </c>
      <c r="G49" s="34">
        <v>313.2</v>
      </c>
      <c r="H49" s="51">
        <v>360.6</v>
      </c>
      <c r="I49" s="30">
        <v>47.4</v>
      </c>
      <c r="J49" s="43">
        <v>0.151</v>
      </c>
    </row>
    <row r="50" spans="1:10" ht="16.95" customHeight="1" x14ac:dyDescent="0.3">
      <c r="A50" s="3" t="s">
        <v>47</v>
      </c>
      <c r="B50" s="4"/>
      <c r="C50" s="15"/>
      <c r="D50" s="4"/>
      <c r="E50" s="4"/>
      <c r="F50" s="4"/>
      <c r="G50" s="16"/>
      <c r="H50" s="48"/>
      <c r="I50" s="4"/>
      <c r="J50" s="44"/>
    </row>
    <row r="51" spans="1:10" ht="16.95" customHeight="1" x14ac:dyDescent="0.3">
      <c r="A51" s="6" t="s">
        <v>48</v>
      </c>
      <c r="B51" s="35">
        <v>334.86</v>
      </c>
      <c r="C51" s="36">
        <v>171</v>
      </c>
      <c r="D51" s="35">
        <v>220</v>
      </c>
      <c r="E51" s="35">
        <v>10</v>
      </c>
      <c r="F51" s="5" t="s">
        <v>8</v>
      </c>
      <c r="G51" s="37">
        <v>401</v>
      </c>
      <c r="H51" s="49">
        <v>488.64</v>
      </c>
      <c r="I51" s="35">
        <v>97.64</v>
      </c>
      <c r="J51" s="41">
        <v>0.25</v>
      </c>
    </row>
    <row r="52" spans="1:10" ht="16.95" customHeight="1" x14ac:dyDescent="0.3">
      <c r="A52" s="12" t="s">
        <v>49</v>
      </c>
      <c r="B52" s="13" t="s">
        <v>50</v>
      </c>
      <c r="C52" s="18" t="s">
        <v>51</v>
      </c>
      <c r="D52" s="13" t="s">
        <v>52</v>
      </c>
      <c r="E52" s="13" t="s">
        <v>8</v>
      </c>
      <c r="F52" s="5" t="s">
        <v>8</v>
      </c>
      <c r="G52" s="17" t="s">
        <v>53</v>
      </c>
      <c r="H52" s="53" t="s">
        <v>54</v>
      </c>
      <c r="I52" s="5" t="s">
        <v>55</v>
      </c>
      <c r="J52" s="5" t="s">
        <v>91</v>
      </c>
    </row>
    <row r="53" spans="1:10" ht="16.95" customHeight="1" x14ac:dyDescent="0.3">
      <c r="A53" s="6" t="s">
        <v>56</v>
      </c>
      <c r="B53" s="35">
        <v>78.23</v>
      </c>
      <c r="C53" s="36">
        <v>149</v>
      </c>
      <c r="D53" s="5" t="s">
        <v>8</v>
      </c>
      <c r="E53" s="35">
        <v>200</v>
      </c>
      <c r="F53" s="5" t="s">
        <v>8</v>
      </c>
      <c r="G53" s="37">
        <v>349</v>
      </c>
      <c r="H53" s="49">
        <v>490</v>
      </c>
      <c r="I53" s="35">
        <v>341</v>
      </c>
      <c r="J53" s="41">
        <v>2.2890000000000001</v>
      </c>
    </row>
    <row r="54" spans="1:10" ht="16.95" customHeight="1" x14ac:dyDescent="0.3">
      <c r="A54" s="6" t="s">
        <v>57</v>
      </c>
      <c r="B54" s="17" t="s">
        <v>8</v>
      </c>
      <c r="C54" s="36">
        <v>129.80000000000001</v>
      </c>
      <c r="D54" s="5" t="s">
        <v>8</v>
      </c>
      <c r="E54" s="13" t="s">
        <v>99</v>
      </c>
      <c r="F54" s="5" t="s">
        <v>8</v>
      </c>
      <c r="G54" s="37">
        <v>129.80000000000001</v>
      </c>
      <c r="H54" s="49">
        <v>196.8</v>
      </c>
      <c r="I54" s="35">
        <v>67</v>
      </c>
      <c r="J54" s="41">
        <v>0.51600000000000001</v>
      </c>
    </row>
    <row r="55" spans="1:10" ht="16.95" customHeight="1" x14ac:dyDescent="0.3">
      <c r="A55" s="11" t="s">
        <v>58</v>
      </c>
      <c r="B55" s="21" t="s">
        <v>8</v>
      </c>
      <c r="C55" s="39">
        <v>0.2</v>
      </c>
      <c r="D55" s="21" t="s">
        <v>8</v>
      </c>
      <c r="E55" s="22" t="s">
        <v>99</v>
      </c>
      <c r="F55" s="21" t="s">
        <v>8</v>
      </c>
      <c r="G55" s="40">
        <v>0.2</v>
      </c>
      <c r="H55" s="50">
        <v>10.19</v>
      </c>
      <c r="I55" s="38">
        <v>9.99</v>
      </c>
      <c r="J55" s="42">
        <v>49.95</v>
      </c>
    </row>
    <row r="56" spans="1:10" ht="16.95" customHeight="1" thickBot="1" x14ac:dyDescent="0.35">
      <c r="A56" s="7" t="s">
        <v>59</v>
      </c>
      <c r="B56" s="30">
        <v>413.09</v>
      </c>
      <c r="C56" s="31">
        <v>450</v>
      </c>
      <c r="D56" s="30">
        <v>220</v>
      </c>
      <c r="E56" s="30">
        <v>210</v>
      </c>
      <c r="F56" s="2" t="s">
        <v>8</v>
      </c>
      <c r="G56" s="34">
        <v>880</v>
      </c>
      <c r="H56" s="51">
        <v>1185.6300000000001</v>
      </c>
      <c r="I56" s="30">
        <v>515.63</v>
      </c>
      <c r="J56" s="43">
        <v>0.77</v>
      </c>
    </row>
    <row r="57" spans="1:10" ht="16.95" customHeight="1" thickBot="1" x14ac:dyDescent="0.35">
      <c r="A57" s="7" t="s">
        <v>60</v>
      </c>
      <c r="B57" s="30">
        <v>54.23</v>
      </c>
      <c r="C57" s="31">
        <v>61.32</v>
      </c>
      <c r="D57" s="30">
        <v>8</v>
      </c>
      <c r="E57" s="2" t="s">
        <v>8</v>
      </c>
      <c r="F57" s="2" t="s">
        <v>8</v>
      </c>
      <c r="G57" s="34">
        <v>69.319999999999993</v>
      </c>
      <c r="H57" s="51">
        <v>71.209999999999994</v>
      </c>
      <c r="I57" s="30">
        <v>1.89</v>
      </c>
      <c r="J57" s="43">
        <v>2.7E-2</v>
      </c>
    </row>
    <row r="58" spans="1:10" ht="16.95" customHeight="1" x14ac:dyDescent="0.3">
      <c r="A58" s="9" t="s">
        <v>61</v>
      </c>
      <c r="B58" s="4"/>
      <c r="C58" s="15"/>
      <c r="D58" s="4"/>
      <c r="E58" s="4"/>
      <c r="F58" s="4"/>
      <c r="G58" s="16"/>
      <c r="H58" s="48"/>
      <c r="I58" s="4"/>
      <c r="J58" s="4"/>
    </row>
    <row r="59" spans="1:10" ht="16.95" customHeight="1" x14ac:dyDescent="0.3">
      <c r="A59" s="6" t="s">
        <v>62</v>
      </c>
      <c r="B59" s="35">
        <v>544.67999999999995</v>
      </c>
      <c r="C59" s="36">
        <v>545.16</v>
      </c>
      <c r="D59" s="5" t="s">
        <v>8</v>
      </c>
      <c r="E59" s="5" t="s">
        <v>8</v>
      </c>
      <c r="F59" s="5" t="s">
        <v>8</v>
      </c>
      <c r="G59" s="37">
        <v>545.16</v>
      </c>
      <c r="H59" s="49">
        <v>565.6</v>
      </c>
      <c r="I59" s="35">
        <v>20.440000000000001</v>
      </c>
      <c r="J59" s="41">
        <v>3.6999999999999998E-2</v>
      </c>
    </row>
    <row r="60" spans="1:10" ht="16.95" customHeight="1" x14ac:dyDescent="0.3">
      <c r="A60" s="12" t="s">
        <v>63</v>
      </c>
      <c r="B60" s="22" t="s">
        <v>64</v>
      </c>
      <c r="C60" s="23" t="s">
        <v>65</v>
      </c>
      <c r="D60" s="21" t="s">
        <v>8</v>
      </c>
      <c r="E60" s="21" t="s">
        <v>8</v>
      </c>
      <c r="F60" s="21" t="s">
        <v>8</v>
      </c>
      <c r="G60" s="24" t="s">
        <v>65</v>
      </c>
      <c r="H60" s="54" t="s">
        <v>66</v>
      </c>
      <c r="I60" s="22" t="s">
        <v>67</v>
      </c>
      <c r="J60" s="22" t="s">
        <v>68</v>
      </c>
    </row>
    <row r="61" spans="1:10" ht="16.95" customHeight="1" thickBot="1" x14ac:dyDescent="0.35">
      <c r="A61" s="7" t="s">
        <v>69</v>
      </c>
      <c r="B61" s="30">
        <v>544.67999999999995</v>
      </c>
      <c r="C61" s="31">
        <v>545.16</v>
      </c>
      <c r="D61" s="2" t="s">
        <v>8</v>
      </c>
      <c r="E61" s="2" t="s">
        <v>8</v>
      </c>
      <c r="F61" s="2" t="s">
        <v>8</v>
      </c>
      <c r="G61" s="34">
        <v>545.16</v>
      </c>
      <c r="H61" s="51">
        <v>565.6</v>
      </c>
      <c r="I61" s="30">
        <v>20.440000000000001</v>
      </c>
      <c r="J61" s="43">
        <v>3.6999999999999998E-2</v>
      </c>
    </row>
    <row r="62" spans="1:10" ht="16.95" customHeight="1" x14ac:dyDescent="0.3">
      <c r="A62" s="3" t="s">
        <v>70</v>
      </c>
      <c r="B62" s="4"/>
      <c r="C62" s="15"/>
      <c r="D62" s="4"/>
      <c r="E62" s="4"/>
      <c r="F62" s="4"/>
      <c r="G62" s="16"/>
      <c r="H62" s="48"/>
      <c r="I62" s="4"/>
      <c r="J62" s="4"/>
    </row>
    <row r="63" spans="1:10" ht="30" x14ac:dyDescent="0.3">
      <c r="A63" s="11" t="s">
        <v>71</v>
      </c>
      <c r="B63" s="35">
        <v>215.06</v>
      </c>
      <c r="C63" s="36">
        <v>205</v>
      </c>
      <c r="D63" s="35">
        <v>50</v>
      </c>
      <c r="E63" s="5" t="s">
        <v>8</v>
      </c>
      <c r="F63" s="5" t="s">
        <v>8</v>
      </c>
      <c r="G63" s="37">
        <v>255</v>
      </c>
      <c r="H63" s="49">
        <v>280.68</v>
      </c>
      <c r="I63" s="35">
        <f>H63-G63</f>
        <v>25.680000000000007</v>
      </c>
      <c r="J63" s="41">
        <f>I63/G63</f>
        <v>0.1007058823529412</v>
      </c>
    </row>
    <row r="64" spans="1:10" ht="16.95" customHeight="1" x14ac:dyDescent="0.3">
      <c r="A64" s="6" t="s">
        <v>72</v>
      </c>
      <c r="B64" s="38">
        <v>178.24</v>
      </c>
      <c r="C64" s="39">
        <v>194.83</v>
      </c>
      <c r="D64" s="38">
        <v>97.2</v>
      </c>
      <c r="E64" s="21" t="s">
        <v>8</v>
      </c>
      <c r="F64" s="21" t="s">
        <v>8</v>
      </c>
      <c r="G64" s="40">
        <v>292.02999999999997</v>
      </c>
      <c r="H64" s="66">
        <f>377.69-12</f>
        <v>365.69</v>
      </c>
      <c r="I64" s="39">
        <f>H64-G64</f>
        <v>73.660000000000025</v>
      </c>
      <c r="J64" s="42">
        <f>I64/G64</f>
        <v>0.25223435948361483</v>
      </c>
    </row>
    <row r="65" spans="1:13" ht="16.95" customHeight="1" thickBot="1" x14ac:dyDescent="0.35">
      <c r="A65" s="7" t="s">
        <v>73</v>
      </c>
      <c r="B65" s="30">
        <v>393.3</v>
      </c>
      <c r="C65" s="31">
        <v>399.83</v>
      </c>
      <c r="D65" s="30">
        <v>147.19999999999999</v>
      </c>
      <c r="E65" s="2" t="s">
        <v>8</v>
      </c>
      <c r="F65" s="2" t="s">
        <v>8</v>
      </c>
      <c r="G65" s="34">
        <v>547.03</v>
      </c>
      <c r="H65" s="67">
        <f>SUM(H63:H64)</f>
        <v>646.37</v>
      </c>
      <c r="I65" s="68">
        <f>SUM(I63:I64)</f>
        <v>99.340000000000032</v>
      </c>
      <c r="J65" s="69">
        <f>I65/G65</f>
        <v>0.18159881542145775</v>
      </c>
    </row>
    <row r="66" spans="1:13" ht="16.95" customHeight="1" thickBot="1" x14ac:dyDescent="0.35">
      <c r="A66" s="7" t="s">
        <v>74</v>
      </c>
      <c r="B66" s="30">
        <v>1.66</v>
      </c>
      <c r="C66" s="31">
        <v>1.75</v>
      </c>
      <c r="D66" s="30" t="s">
        <v>8</v>
      </c>
      <c r="E66" s="2" t="s">
        <v>8</v>
      </c>
      <c r="F66" s="2" t="s">
        <v>8</v>
      </c>
      <c r="G66" s="34">
        <v>1.75</v>
      </c>
      <c r="H66" s="67">
        <v>1.77</v>
      </c>
      <c r="I66" s="68">
        <v>0.02</v>
      </c>
      <c r="J66" s="69">
        <v>1.0999999999999999E-2</v>
      </c>
    </row>
    <row r="67" spans="1:13" ht="16.95" customHeight="1" thickBot="1" x14ac:dyDescent="0.35">
      <c r="A67" s="7" t="s">
        <v>75</v>
      </c>
      <c r="B67" s="30">
        <v>6964.66</v>
      </c>
      <c r="C67" s="31">
        <v>7006.14</v>
      </c>
      <c r="D67" s="30">
        <v>608.16</v>
      </c>
      <c r="E67" s="30">
        <v>210</v>
      </c>
      <c r="F67" s="30">
        <v>2.5</v>
      </c>
      <c r="G67" s="34">
        <v>7826.8</v>
      </c>
      <c r="H67" s="67">
        <f>SUM(H66,H65,H61,H57,H56,H49,H43,H35,H29,H20,H13)</f>
        <v>9017.9</v>
      </c>
      <c r="I67" s="68">
        <f>H67-SUM(C67:D67)</f>
        <v>1403.5999999999995</v>
      </c>
      <c r="J67" s="69">
        <f>I67/SUM(C67:D67)</f>
        <v>0.18433736522070307</v>
      </c>
    </row>
    <row r="68" spans="1:13" ht="16.95" customHeight="1" x14ac:dyDescent="0.3">
      <c r="A68" s="3" t="s">
        <v>76</v>
      </c>
      <c r="B68" s="4"/>
      <c r="C68" s="15"/>
      <c r="D68" s="4"/>
      <c r="E68" s="4"/>
      <c r="F68" s="4"/>
      <c r="G68" s="16"/>
      <c r="H68" s="70"/>
      <c r="I68" s="71"/>
      <c r="J68" s="72"/>
    </row>
    <row r="69" spans="1:13" ht="16.95" customHeight="1" x14ac:dyDescent="0.3">
      <c r="A69" s="6" t="s">
        <v>77</v>
      </c>
      <c r="B69" s="35">
        <v>432.11</v>
      </c>
      <c r="C69" s="36">
        <v>396.12</v>
      </c>
      <c r="D69" s="35">
        <v>92</v>
      </c>
      <c r="E69" s="35">
        <v>40</v>
      </c>
      <c r="F69" s="5" t="s">
        <v>8</v>
      </c>
      <c r="G69" s="37">
        <v>528.12</v>
      </c>
      <c r="H69" s="73">
        <v>563.17999999999995</v>
      </c>
      <c r="I69" s="74">
        <v>75.06</v>
      </c>
      <c r="J69" s="75">
        <v>0.154</v>
      </c>
    </row>
    <row r="70" spans="1:13" ht="16.95" customHeight="1" x14ac:dyDescent="0.3">
      <c r="A70" s="6" t="s">
        <v>78</v>
      </c>
      <c r="B70" s="35">
        <v>227.03</v>
      </c>
      <c r="C70" s="36">
        <v>254.76</v>
      </c>
      <c r="D70" s="5" t="s">
        <v>8</v>
      </c>
      <c r="E70" s="35">
        <v>23</v>
      </c>
      <c r="F70" s="5" t="s">
        <v>8</v>
      </c>
      <c r="G70" s="37">
        <v>277.76</v>
      </c>
      <c r="H70" s="73">
        <v>326.32</v>
      </c>
      <c r="I70" s="74">
        <v>71.56</v>
      </c>
      <c r="J70" s="75">
        <v>0.28100000000000003</v>
      </c>
    </row>
    <row r="71" spans="1:13" ht="16.95" customHeight="1" x14ac:dyDescent="0.3">
      <c r="A71" s="11" t="s">
        <v>94</v>
      </c>
      <c r="B71" s="35">
        <v>211.98</v>
      </c>
      <c r="C71" s="36">
        <v>223.02</v>
      </c>
      <c r="D71" s="5" t="s">
        <v>8</v>
      </c>
      <c r="E71" s="35">
        <v>26.9</v>
      </c>
      <c r="F71" s="5" t="s">
        <v>8</v>
      </c>
      <c r="G71" s="37">
        <v>249.92</v>
      </c>
      <c r="H71" s="73">
        <v>255.33</v>
      </c>
      <c r="I71" s="74">
        <v>32.31</v>
      </c>
      <c r="J71" s="75">
        <v>0.14499999999999999</v>
      </c>
    </row>
    <row r="72" spans="1:13" ht="16.95" customHeight="1" thickBot="1" x14ac:dyDescent="0.35">
      <c r="A72" s="6" t="s">
        <v>79</v>
      </c>
      <c r="B72" s="35">
        <v>275.60000000000002</v>
      </c>
      <c r="C72" s="36">
        <v>280.10000000000002</v>
      </c>
      <c r="D72" s="5" t="s">
        <v>8</v>
      </c>
      <c r="E72" s="35">
        <v>35.1</v>
      </c>
      <c r="F72" s="5" t="s">
        <v>8</v>
      </c>
      <c r="G72" s="37">
        <v>315.2</v>
      </c>
      <c r="H72" s="73">
        <f>299.35+40+12</f>
        <v>351.35</v>
      </c>
      <c r="I72" s="74">
        <f>H72-(SUM(C72:D72))</f>
        <v>71.25</v>
      </c>
      <c r="J72" s="75">
        <f>I72/C72</f>
        <v>0.25437343805783647</v>
      </c>
      <c r="L72" t="s">
        <v>101</v>
      </c>
    </row>
    <row r="73" spans="1:13" ht="16.95" customHeight="1" thickBot="1" x14ac:dyDescent="0.35">
      <c r="A73" s="14" t="s">
        <v>80</v>
      </c>
      <c r="B73" s="26">
        <v>1146.72</v>
      </c>
      <c r="C73" s="27">
        <v>1154</v>
      </c>
      <c r="D73" s="26">
        <v>92</v>
      </c>
      <c r="E73" s="26">
        <v>125</v>
      </c>
      <c r="F73" s="8" t="s">
        <v>8</v>
      </c>
      <c r="G73" s="32">
        <v>1371</v>
      </c>
      <c r="H73" s="76">
        <f>SUM(H69:H72)</f>
        <v>1496.1799999999998</v>
      </c>
      <c r="I73" s="77">
        <f>H73-SUM(C73:D73)</f>
        <v>250.17999999999984</v>
      </c>
      <c r="J73" s="78">
        <f>I73/SUM(C73:D73)</f>
        <v>0.20078651685393245</v>
      </c>
      <c r="M73" s="65"/>
    </row>
    <row r="74" spans="1:13" ht="16.95" customHeight="1" x14ac:dyDescent="0.3">
      <c r="A74" s="9" t="s">
        <v>90</v>
      </c>
      <c r="B74" s="28">
        <v>120.6</v>
      </c>
      <c r="C74" s="29">
        <v>187.23</v>
      </c>
      <c r="D74" s="25" t="s">
        <v>8</v>
      </c>
      <c r="E74" s="25" t="s">
        <v>8</v>
      </c>
      <c r="F74" s="25" t="s">
        <v>8</v>
      </c>
      <c r="G74" s="33">
        <v>187.23</v>
      </c>
      <c r="H74" s="79">
        <v>304.67</v>
      </c>
      <c r="I74" s="80">
        <v>117.44</v>
      </c>
      <c r="J74" s="81">
        <v>0.627</v>
      </c>
    </row>
    <row r="75" spans="1:13" ht="16.95" customHeight="1" thickBot="1" x14ac:dyDescent="0.35">
      <c r="A75" s="7" t="s">
        <v>81</v>
      </c>
      <c r="B75" s="30">
        <v>420.21</v>
      </c>
      <c r="C75" s="31">
        <v>463</v>
      </c>
      <c r="D75" s="2" t="s">
        <v>8</v>
      </c>
      <c r="E75" s="2" t="s">
        <v>8</v>
      </c>
      <c r="F75" s="2" t="s">
        <v>8</v>
      </c>
      <c r="G75" s="34">
        <v>463</v>
      </c>
      <c r="H75" s="67">
        <v>503.87</v>
      </c>
      <c r="I75" s="68">
        <v>40.869999999999997</v>
      </c>
      <c r="J75" s="69">
        <v>8.7999999999999995E-2</v>
      </c>
    </row>
    <row r="76" spans="1:13" ht="16.95" customHeight="1" thickBot="1" x14ac:dyDescent="0.35">
      <c r="A76" s="7" t="s">
        <v>82</v>
      </c>
      <c r="B76" s="30">
        <v>18.89</v>
      </c>
      <c r="C76" s="31">
        <v>23.39</v>
      </c>
      <c r="D76" s="2" t="s">
        <v>8</v>
      </c>
      <c r="E76" s="2" t="s">
        <v>8</v>
      </c>
      <c r="F76" s="2" t="s">
        <v>8</v>
      </c>
      <c r="G76" s="34">
        <v>23.39</v>
      </c>
      <c r="H76" s="67">
        <v>26.81</v>
      </c>
      <c r="I76" s="68">
        <v>3.42</v>
      </c>
      <c r="J76" s="69">
        <v>0.14599999999999999</v>
      </c>
    </row>
    <row r="77" spans="1:13" ht="16.95" customHeight="1" thickBot="1" x14ac:dyDescent="0.35">
      <c r="A77" s="7" t="s">
        <v>83</v>
      </c>
      <c r="B77" s="30">
        <v>4.5199999999999996</v>
      </c>
      <c r="C77" s="31">
        <v>5.09</v>
      </c>
      <c r="D77" s="2" t="s">
        <v>8</v>
      </c>
      <c r="E77" s="2" t="s">
        <v>8</v>
      </c>
      <c r="F77" s="2" t="s">
        <v>8</v>
      </c>
      <c r="G77" s="34">
        <v>5.09</v>
      </c>
      <c r="H77" s="67">
        <v>5.25</v>
      </c>
      <c r="I77" s="68">
        <v>0.16</v>
      </c>
      <c r="J77" s="69">
        <v>3.1E-2</v>
      </c>
    </row>
    <row r="78" spans="1:13" ht="16.95" customHeight="1" thickBot="1" x14ac:dyDescent="0.35">
      <c r="A78" s="7" t="s">
        <v>84</v>
      </c>
      <c r="B78" s="30">
        <v>8675.6</v>
      </c>
      <c r="C78" s="31">
        <v>8838.85</v>
      </c>
      <c r="D78" s="30">
        <v>700.16</v>
      </c>
      <c r="E78" s="30">
        <v>335</v>
      </c>
      <c r="F78" s="30">
        <v>2.5</v>
      </c>
      <c r="G78" s="34">
        <v>9876.51</v>
      </c>
      <c r="H78" s="67">
        <f>SUM(H73:H77,H67)</f>
        <v>11354.68</v>
      </c>
      <c r="I78" s="77">
        <f>H78-SUM(C78:D78)</f>
        <v>1815.67</v>
      </c>
      <c r="J78" s="78">
        <f>I78/SUM(C78:D78)</f>
        <v>0.19034155536056677</v>
      </c>
    </row>
    <row r="79" spans="1:13" s="19" customFormat="1" ht="33" customHeight="1" x14ac:dyDescent="0.3">
      <c r="A79" s="97" t="s">
        <v>85</v>
      </c>
      <c r="B79" s="97"/>
      <c r="C79" s="97"/>
      <c r="D79" s="97"/>
      <c r="E79" s="97"/>
      <c r="F79" s="97"/>
      <c r="G79" s="97"/>
      <c r="H79" s="97"/>
      <c r="I79" s="97"/>
      <c r="J79" s="97"/>
    </row>
    <row r="80" spans="1:13" s="19" customFormat="1" ht="16.95" customHeight="1" x14ac:dyDescent="0.3">
      <c r="A80" s="98" t="s">
        <v>86</v>
      </c>
      <c r="B80" s="98"/>
      <c r="C80" s="98"/>
      <c r="D80" s="98"/>
      <c r="E80" s="98"/>
      <c r="F80" s="98"/>
      <c r="G80" s="98"/>
      <c r="H80" s="98"/>
      <c r="I80" s="98"/>
      <c r="J80" s="98"/>
    </row>
    <row r="81" spans="1:10" s="19" customFormat="1" ht="16.95" customHeight="1" x14ac:dyDescent="0.3">
      <c r="A81" s="99" t="s">
        <v>87</v>
      </c>
      <c r="B81" s="99"/>
      <c r="C81" s="99"/>
      <c r="D81" s="99"/>
      <c r="E81" s="99"/>
      <c r="F81" s="99"/>
      <c r="G81" s="99"/>
      <c r="H81" s="99"/>
      <c r="I81" s="99"/>
      <c r="J81" s="99"/>
    </row>
    <row r="82" spans="1:10" s="19" customFormat="1" ht="33" customHeight="1" x14ac:dyDescent="0.3">
      <c r="A82" s="98" t="s">
        <v>93</v>
      </c>
      <c r="B82" s="98"/>
      <c r="C82" s="98"/>
      <c r="D82" s="98"/>
      <c r="E82" s="98"/>
      <c r="F82" s="98"/>
      <c r="G82" s="98"/>
      <c r="H82" s="98"/>
      <c r="I82" s="98"/>
      <c r="J82" s="98"/>
    </row>
  </sheetData>
  <mergeCells count="33">
    <mergeCell ref="I22:I23"/>
    <mergeCell ref="J22:J23"/>
    <mergeCell ref="B26:B27"/>
    <mergeCell ref="C26:C27"/>
    <mergeCell ref="D26:D27"/>
    <mergeCell ref="E26:E27"/>
    <mergeCell ref="F26:F27"/>
    <mergeCell ref="G26:G27"/>
    <mergeCell ref="B22:B23"/>
    <mergeCell ref="C22:C23"/>
    <mergeCell ref="D22:D23"/>
    <mergeCell ref="E22:E23"/>
    <mergeCell ref="F22:F23"/>
    <mergeCell ref="G22:G23"/>
    <mergeCell ref="H22:H23"/>
    <mergeCell ref="A79:J79"/>
    <mergeCell ref="A80:J80"/>
    <mergeCell ref="A81:J81"/>
    <mergeCell ref="A82:J82"/>
    <mergeCell ref="I26:I27"/>
    <mergeCell ref="J26:J27"/>
    <mergeCell ref="H26:H27"/>
    <mergeCell ref="A1:J1"/>
    <mergeCell ref="A2:J2"/>
    <mergeCell ref="B4:B6"/>
    <mergeCell ref="C4:C6"/>
    <mergeCell ref="G4:G6"/>
    <mergeCell ref="I4:J5"/>
    <mergeCell ref="H4:H6"/>
    <mergeCell ref="D4:F4"/>
    <mergeCell ref="E5:E6"/>
    <mergeCell ref="F5:F6"/>
    <mergeCell ref="D5:D6"/>
  </mergeCells>
  <printOptions horizontalCentered="1"/>
  <pageMargins left="0.7" right="0.7" top="0.75" bottom="0.75" header="0.3" footer="0.3"/>
  <pageSetup scale="78" fitToHeight="3" orientation="landscape" horizontalDpi="1200" verticalDpi="1200" r:id="rId1"/>
  <headerFooter>
    <oddHeader xml:space="preserve">&amp;C
</oddHeader>
    <oddFooter>&amp;L  </oddFooter>
  </headerFooter>
  <rowBreaks count="1" manualBreakCount="1">
    <brk id="35" max="9" man="1"/>
  </rowBreaks>
  <ignoredErrors>
    <ignoredError sqref="I67:J67 I73:J73 I78:J7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NSF FY24 Req by Prog</vt:lpstr>
      <vt:lpstr>'NSF FY24 Req by Prog'!Print_Area</vt:lpstr>
      <vt:lpstr>'NSF FY24 Req by Prog'!Print_Titles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Sabus, Chantel L.</dc:creator>
  <cp:lastModifiedBy>Hunt, J. Nicholas</cp:lastModifiedBy>
  <cp:lastPrinted>2023-03-17T16:46:55Z</cp:lastPrinted>
  <dcterms:created xsi:type="dcterms:W3CDTF">2023-03-17T10:28:36Z</dcterms:created>
  <dcterms:modified xsi:type="dcterms:W3CDTF">2023-05-18T16:07:01Z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82fbdec6-75c4-4b61-a599-aa6902533343</vt:lpwstr>
  </property>
  <property fmtid="{D5CDD505-2E9C-101B-9397-08002B2CF9AE}" pid="3" name="ContainsCUI">
    <vt:lpwstr>No</vt:lpwstr>
  </property>
</Properties>
</file>