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NSF FY09TotApprops by Acct-SOG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<sst xmlns="http://schemas.openxmlformats.org/spreadsheetml/2006/main" count="47" uniqueCount="44">
  <si>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National Science Foundation</t>
  </si>
  <si>
    <t>By Account and Strategic Outcome Goal</t>
  </si>
  <si>
    <t>FY 2009 Total Appropriations</t>
  </si>
  <si>
    <t>(Dollars in Millions)</t>
  </si>
  <si>
    <t>NSF Accounts</t>
  </si>
  <si>
    <t>FY 2009
Current
Plan</t>
  </si>
  <si>
    <t>FY 2009
ARRA
Estimate</t>
  </si>
  <si>
    <t>Discovery</t>
  </si>
  <si>
    <t>Learning</t>
  </si>
  <si>
    <t>Research Infrastructure</t>
  </si>
  <si>
    <t>Stewardship</t>
  </si>
  <si>
    <t>FY 2009
Total Appropriations</t>
  </si>
  <si>
    <t>Change over
 FY 2008 Actual</t>
  </si>
  <si>
    <t>Change over
FY 2009 Current Plan</t>
  </si>
  <si>
    <t>Amount</t>
  </si>
  <si>
    <t>Percent</t>
  </si>
  <si>
    <t>FY 2008 Total Actual</t>
  </si>
  <si>
    <t>FY 2009 Current Plan</t>
  </si>
  <si>
    <t>BIO</t>
  </si>
  <si>
    <t>CISE</t>
  </si>
  <si>
    <r>
      <t>ENG</t>
    </r>
    <r>
      <rPr>
        <i/>
        <sz val="11"/>
        <rFont val="Times New Roman"/>
        <family val="1"/>
      </rPr>
      <t xml:space="preserve"> (less SBIR/STTR)</t>
    </r>
  </si>
  <si>
    <t xml:space="preserve">   SBIR/STTR</t>
  </si>
  <si>
    <t>GEO</t>
  </si>
  <si>
    <t>MPS</t>
  </si>
  <si>
    <t>SBE</t>
  </si>
  <si>
    <t>OCI</t>
  </si>
  <si>
    <t>OISE</t>
  </si>
  <si>
    <t>OPP</t>
  </si>
  <si>
    <t>IA</t>
  </si>
  <si>
    <t>U.S. Arctic Research Commission</t>
  </si>
  <si>
    <t>Research &amp; Related Activities</t>
  </si>
  <si>
    <t>Education &amp; Human Resources</t>
  </si>
  <si>
    <t>Major Research Equipment &amp; Facilities Construction</t>
  </si>
  <si>
    <t>Agency Operations &amp; Award Management</t>
  </si>
  <si>
    <t>National Science Board</t>
  </si>
  <si>
    <t>Office of Inspector General</t>
  </si>
  <si>
    <t>Total, National Science Foundation</t>
  </si>
  <si>
    <t>H-1B Visa Nonimmigrant Petitioner Fees</t>
  </si>
  <si>
    <t>Reimbursables</t>
  </si>
  <si>
    <t>Trust Fund</t>
  </si>
  <si>
    <t>Total NSF, Including H-1B Visa,
     Reimbursables &amp; Trust Fund</t>
  </si>
  <si>
    <t>Percent Increase over Prior Year, excluding H-1B Visa</t>
  </si>
  <si>
    <t>Totals may not add due to rounding.</t>
  </si>
  <si>
    <t>FY 2008
Actual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</si>
</sst>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#,##0.00;\-#,##0.00;&quot;-&quot;??"/>
  </numFmts>
  <fonts count="1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165" fontId="3" fillId="2" borderId="4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166" fontId="4" fillId="0" borderId="6" xfId="21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66" fontId="4" fillId="0" borderId="15" xfId="21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2" xfId="0" applyNumberFormat="1" applyFont="1" applyBorder="1" applyAlignment="1">
      <alignment vertical="top"/>
    </xf>
    <xf numFmtId="164" fontId="3" fillId="0" borderId="13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6" fontId="3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5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4" xfId="0" applyNumberFormat="1" applyFont="1" applyFill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6" fontId="5" fillId="0" borderId="26" xfId="21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6" fontId="5" fillId="0" borderId="6" xfId="21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164" fontId="5" fillId="0" borderId="29" xfId="0" applyNumberFormat="1" applyFont="1" applyFill="1" applyBorder="1" applyAlignment="1">
      <alignment/>
    </xf>
    <xf numFmtId="164" fontId="5" fillId="0" borderId="27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6" fontId="5" fillId="0" borderId="30" xfId="21" applyNumberFormat="1" applyFont="1" applyBorder="1" applyAlignment="1">
      <alignment horizontal="right"/>
    </xf>
    <xf numFmtId="166" fontId="5" fillId="0" borderId="6" xfId="0" applyNumberFormat="1" applyFont="1" applyBorder="1" applyAlignment="1">
      <alignment/>
    </xf>
    <xf numFmtId="166" fontId="5" fillId="0" borderId="6" xfId="21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31" xfId="0" applyFont="1" applyBorder="1" applyAlignment="1">
      <alignment/>
    </xf>
    <xf numFmtId="166" fontId="3" fillId="0" borderId="32" xfId="21" applyNumberFormat="1" applyFont="1" applyBorder="1" applyAlignment="1">
      <alignment horizontal="right"/>
    </xf>
    <xf numFmtId="166" fontId="3" fillId="0" borderId="31" xfId="21" applyNumberFormat="1" applyFont="1" applyBorder="1" applyAlignment="1">
      <alignment/>
    </xf>
    <xf numFmtId="166" fontId="3" fillId="0" borderId="33" xfId="21" applyNumberFormat="1" applyFont="1" applyBorder="1" applyAlignment="1">
      <alignment/>
    </xf>
    <xf numFmtId="166" fontId="3" fillId="0" borderId="34" xfId="21" applyNumberFormat="1" applyFont="1" applyBorder="1" applyAlignment="1">
      <alignment/>
    </xf>
    <xf numFmtId="0" fontId="3" fillId="0" borderId="3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7" fontId="0" fillId="0" borderId="0" xfId="0" applyNumberFormat="1" applyBorder="1" applyAlignment="1">
      <alignment vertical="top"/>
    </xf>
    <xf numFmtId="167" fontId="0" fillId="0" borderId="10" xfId="0" applyNumberFormat="1" applyBorder="1" applyAlignment="1">
      <alignment vertical="top"/>
    </xf>
    <xf numFmtId="167" fontId="0" fillId="0" borderId="15" xfId="0" applyNumberFormat="1" applyBorder="1" applyAlignment="1">
      <alignment vertical="top"/>
    </xf>
    <xf numFmtId="167" fontId="0" fillId="0" borderId="35" xfId="0" applyNumberFormat="1" applyBorder="1" applyAlignment="1">
      <alignment vertical="top"/>
    </xf>
    <xf numFmtId="167" fontId="0" fillId="0" borderId="13" xfId="0" applyNumberFormat="1" applyBorder="1" applyAlignment="1">
      <alignment vertical="top"/>
    </xf>
    <xf numFmtId="167" fontId="0" fillId="0" borderId="3" xfId="0" applyNumberFormat="1" applyBorder="1" applyAlignment="1">
      <alignment vertical="top"/>
    </xf>
    <xf numFmtId="167" fontId="0" fillId="0" borderId="6" xfId="0" applyNumberFormat="1" applyBorder="1" applyAlignment="1">
      <alignment vertical="top"/>
    </xf>
    <xf numFmtId="167" fontId="0" fillId="0" borderId="14" xfId="0" applyNumberFormat="1" applyBorder="1" applyAlignment="1">
      <alignment vertical="top"/>
    </xf>
    <xf numFmtId="164" fontId="4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6" fillId="0" borderId="36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wrapText="1"/>
    </xf>
    <xf numFmtId="0" fontId="3" fillId="0" borderId="3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3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showZeros="0" tabSelected="1" workbookViewId="0" topLeftCell="A1">
      <selection activeCell="K22" sqref="K22"/>
    </sheetView>
  </sheetViews>
  <sheetFormatPr defaultColWidth="9.140625" defaultRowHeight="12.75"/>
  <cols>
    <col min="1" max="1" width="3.00390625" style="0" customWidth="1"/>
    <col min="2" max="2" width="50.140625" style="0" customWidth="1"/>
    <col min="3" max="3" width="10.7109375" style="0" customWidth="1"/>
    <col min="4" max="5" width="10.421875" style="0" customWidth="1"/>
    <col min="6" max="6" width="10.57421875" style="0" customWidth="1"/>
    <col min="7" max="7" width="11.140625" style="0" customWidth="1"/>
    <col min="8" max="8" width="14.57421875" style="0" customWidth="1"/>
    <col min="9" max="9" width="12.28125" style="0" customWidth="1"/>
    <col min="10" max="10" width="15.7109375" style="0" customWidth="1"/>
    <col min="11" max="11" width="11.140625" style="0" customWidth="1"/>
    <col min="12" max="12" width="9.8515625" style="0" customWidth="1"/>
    <col min="13" max="14" width="11.140625" style="0" customWidth="1"/>
  </cols>
  <sheetData>
    <row r="1" spans="1:14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.7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8.7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20.25" customHeight="1" thickBot="1">
      <c r="A4" s="129" t="s">
        <v>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24.75" customHeight="1" thickBot="1">
      <c r="A5" s="121" t="s">
        <v>4</v>
      </c>
      <c r="B5" s="122"/>
      <c r="C5" s="117" t="s">
        <v>43</v>
      </c>
      <c r="D5" s="117" t="s">
        <v>5</v>
      </c>
      <c r="E5" s="117" t="s">
        <v>6</v>
      </c>
      <c r="F5" s="113" t="s">
        <v>2</v>
      </c>
      <c r="G5" s="113"/>
      <c r="H5" s="113"/>
      <c r="I5" s="113"/>
      <c r="J5" s="113"/>
      <c r="K5" s="113"/>
      <c r="L5" s="113"/>
      <c r="M5" s="113"/>
      <c r="N5" s="114"/>
    </row>
    <row r="6" spans="1:14" ht="31.5" customHeight="1" thickBot="1">
      <c r="A6" s="123"/>
      <c r="B6" s="124"/>
      <c r="C6" s="127"/>
      <c r="D6" s="127"/>
      <c r="E6" s="127"/>
      <c r="F6" s="115" t="s">
        <v>7</v>
      </c>
      <c r="G6" s="115" t="s">
        <v>8</v>
      </c>
      <c r="H6" s="115" t="s">
        <v>9</v>
      </c>
      <c r="I6" s="115" t="s">
        <v>10</v>
      </c>
      <c r="J6" s="117" t="s">
        <v>11</v>
      </c>
      <c r="K6" s="119" t="s">
        <v>12</v>
      </c>
      <c r="L6" s="120"/>
      <c r="M6" s="119" t="s">
        <v>13</v>
      </c>
      <c r="N6" s="120"/>
    </row>
    <row r="7" spans="1:14" ht="22.5" customHeight="1" thickBot="1">
      <c r="A7" s="125"/>
      <c r="B7" s="126"/>
      <c r="C7" s="118"/>
      <c r="D7" s="118"/>
      <c r="E7" s="118"/>
      <c r="F7" s="116"/>
      <c r="G7" s="116"/>
      <c r="H7" s="116"/>
      <c r="I7" s="116"/>
      <c r="J7" s="118"/>
      <c r="K7" s="1" t="s">
        <v>14</v>
      </c>
      <c r="L7" s="2" t="s">
        <v>15</v>
      </c>
      <c r="M7" s="1" t="s">
        <v>14</v>
      </c>
      <c r="N7" s="2" t="s">
        <v>15</v>
      </c>
    </row>
    <row r="8" spans="1:14" ht="14.25">
      <c r="A8" s="3" t="s">
        <v>16</v>
      </c>
      <c r="B8" s="4"/>
      <c r="C8" s="5">
        <v>6084.037978326087</v>
      </c>
      <c r="D8" s="6"/>
      <c r="E8" s="6"/>
      <c r="F8" s="7">
        <v>3290.2366557687765</v>
      </c>
      <c r="G8" s="7">
        <v>848.7381458503838</v>
      </c>
      <c r="H8" s="7">
        <v>1583.7565667069262</v>
      </c>
      <c r="I8" s="7">
        <v>361.30661000000003</v>
      </c>
      <c r="J8" s="8"/>
      <c r="K8" s="3"/>
      <c r="L8" s="9"/>
      <c r="M8" s="3"/>
      <c r="N8" s="9"/>
    </row>
    <row r="9" spans="1:14" ht="14.25">
      <c r="A9" s="10" t="s">
        <v>17</v>
      </c>
      <c r="B9" s="11"/>
      <c r="C9" s="12"/>
      <c r="D9" s="13">
        <v>6490.4</v>
      </c>
      <c r="E9" s="13">
        <v>3002</v>
      </c>
      <c r="F9" s="14">
        <v>3509.02</v>
      </c>
      <c r="G9" s="14">
        <v>896.71</v>
      </c>
      <c r="H9" s="14">
        <v>1673.27</v>
      </c>
      <c r="I9" s="14">
        <v>411.4</v>
      </c>
      <c r="J9" s="15"/>
      <c r="K9" s="10"/>
      <c r="L9" s="16"/>
      <c r="M9" s="10"/>
      <c r="N9" s="16"/>
    </row>
    <row r="10" spans="1:14" ht="15">
      <c r="A10" s="17"/>
      <c r="B10" s="18" t="s">
        <v>18</v>
      </c>
      <c r="C10" s="19">
        <v>615.615192</v>
      </c>
      <c r="D10" s="20">
        <v>655.81</v>
      </c>
      <c r="E10" s="20">
        <v>260</v>
      </c>
      <c r="F10" s="105">
        <v>729.37</v>
      </c>
      <c r="G10" s="105">
        <v>57.72</v>
      </c>
      <c r="H10" s="105">
        <v>117.3</v>
      </c>
      <c r="I10" s="105">
        <v>11.42</v>
      </c>
      <c r="J10" s="22">
        <v>915.81</v>
      </c>
      <c r="K10" s="106">
        <f aca="true" t="shared" si="0" ref="K10:K28">J10-C10</f>
        <v>300.19480799999997</v>
      </c>
      <c r="L10" s="24">
        <f aca="true" t="shared" si="1" ref="L10:L28">K10/C10</f>
        <v>0.4876338529345455</v>
      </c>
      <c r="M10" s="106">
        <f aca="true" t="shared" si="2" ref="M10:M27">J10-D10</f>
        <v>260</v>
      </c>
      <c r="N10" s="24">
        <f aca="true" t="shared" si="3" ref="N10:N28">M10/D10</f>
        <v>0.39645629069395105</v>
      </c>
    </row>
    <row r="11" spans="1:14" ht="15">
      <c r="A11" s="17"/>
      <c r="B11" s="18" t="s">
        <v>19</v>
      </c>
      <c r="C11" s="25">
        <v>535.257895</v>
      </c>
      <c r="D11" s="26">
        <v>573.74</v>
      </c>
      <c r="E11" s="26">
        <v>235</v>
      </c>
      <c r="F11" s="21">
        <v>679.26</v>
      </c>
      <c r="G11" s="21">
        <v>58.3</v>
      </c>
      <c r="H11" s="21">
        <v>58.6</v>
      </c>
      <c r="I11" s="21">
        <v>12.58</v>
      </c>
      <c r="J11" s="27">
        <v>808.74</v>
      </c>
      <c r="K11" s="23">
        <f t="shared" si="0"/>
        <v>273.48210500000005</v>
      </c>
      <c r="L11" s="24">
        <f t="shared" si="1"/>
        <v>0.5109352100261876</v>
      </c>
      <c r="M11" s="23">
        <f t="shared" si="2"/>
        <v>235</v>
      </c>
      <c r="N11" s="24">
        <f t="shared" si="3"/>
        <v>0.409593195524105</v>
      </c>
    </row>
    <row r="12" spans="1:14" ht="15">
      <c r="A12" s="17"/>
      <c r="B12" s="18" t="s">
        <v>20</v>
      </c>
      <c r="C12" s="25">
        <v>540.4185650000002</v>
      </c>
      <c r="D12" s="26">
        <v>574.13</v>
      </c>
      <c r="E12" s="26">
        <v>215</v>
      </c>
      <c r="F12" s="21">
        <v>649.16</v>
      </c>
      <c r="G12" s="21">
        <v>84.24</v>
      </c>
      <c r="H12" s="21">
        <v>42.65</v>
      </c>
      <c r="I12" s="21">
        <v>13.08</v>
      </c>
      <c r="J12" s="27">
        <v>789.13</v>
      </c>
      <c r="K12" s="23">
        <f t="shared" si="0"/>
        <v>248.71143499999982</v>
      </c>
      <c r="L12" s="24">
        <f t="shared" si="1"/>
        <v>0.46022000558030374</v>
      </c>
      <c r="M12" s="23">
        <f t="shared" si="2"/>
        <v>215</v>
      </c>
      <c r="N12" s="24">
        <f t="shared" si="3"/>
        <v>0.3744796474666016</v>
      </c>
    </row>
    <row r="13" spans="1:16" s="32" customFormat="1" ht="15">
      <c r="A13" s="17"/>
      <c r="B13" s="18" t="s">
        <v>21</v>
      </c>
      <c r="C13" s="28">
        <v>109.070064</v>
      </c>
      <c r="D13" s="29">
        <v>119.21</v>
      </c>
      <c r="E13" s="29">
        <v>50</v>
      </c>
      <c r="F13" s="30">
        <v>169.21</v>
      </c>
      <c r="G13" s="97">
        <v>0</v>
      </c>
      <c r="H13" s="97">
        <v>0</v>
      </c>
      <c r="I13" s="97">
        <v>0</v>
      </c>
      <c r="J13" s="31">
        <v>169.21</v>
      </c>
      <c r="K13" s="23">
        <f t="shared" si="0"/>
        <v>60.139936000000006</v>
      </c>
      <c r="L13" s="24">
        <f t="shared" si="1"/>
        <v>0.5513881059059432</v>
      </c>
      <c r="M13" s="23">
        <f t="shared" si="2"/>
        <v>50.000000000000014</v>
      </c>
      <c r="N13" s="24">
        <f t="shared" si="3"/>
        <v>0.419427900343931</v>
      </c>
      <c r="P13" s="33"/>
    </row>
    <row r="14" spans="1:14" ht="15">
      <c r="A14" s="17"/>
      <c r="B14" s="18" t="s">
        <v>22</v>
      </c>
      <c r="C14" s="25">
        <v>757.8722853260864</v>
      </c>
      <c r="D14" s="26">
        <v>807.13</v>
      </c>
      <c r="E14" s="26">
        <v>347</v>
      </c>
      <c r="F14" s="21">
        <v>630.2</v>
      </c>
      <c r="G14" s="21">
        <v>68.65</v>
      </c>
      <c r="H14" s="21">
        <v>440.53</v>
      </c>
      <c r="I14" s="21">
        <v>14.75</v>
      </c>
      <c r="J14" s="27">
        <v>1154.13</v>
      </c>
      <c r="K14" s="23">
        <f t="shared" si="0"/>
        <v>396.2577146739137</v>
      </c>
      <c r="L14" s="24">
        <f t="shared" si="1"/>
        <v>0.5228555290201932</v>
      </c>
      <c r="M14" s="23">
        <f t="shared" si="2"/>
        <v>347.0000000000001</v>
      </c>
      <c r="N14" s="24">
        <f t="shared" si="3"/>
        <v>0.4299183526817243</v>
      </c>
    </row>
    <row r="15" spans="1:14" ht="15">
      <c r="A15" s="17"/>
      <c r="B15" s="18" t="s">
        <v>23</v>
      </c>
      <c r="C15" s="25">
        <v>1171.132819</v>
      </c>
      <c r="D15" s="26">
        <v>1255.96</v>
      </c>
      <c r="E15" s="26">
        <v>490</v>
      </c>
      <c r="F15" s="21">
        <v>1236.88</v>
      </c>
      <c r="G15" s="21">
        <v>100.91</v>
      </c>
      <c r="H15" s="21">
        <v>389.1</v>
      </c>
      <c r="I15" s="21">
        <v>19.07</v>
      </c>
      <c r="J15" s="27">
        <v>1745.96</v>
      </c>
      <c r="K15" s="23">
        <f t="shared" si="0"/>
        <v>574.8271810000001</v>
      </c>
      <c r="L15" s="24">
        <f t="shared" si="1"/>
        <v>0.49083005076301267</v>
      </c>
      <c r="M15" s="23">
        <f t="shared" si="2"/>
        <v>490</v>
      </c>
      <c r="N15" s="24">
        <f t="shared" si="3"/>
        <v>0.39013981336985254</v>
      </c>
    </row>
    <row r="16" spans="1:14" ht="15">
      <c r="A16" s="17"/>
      <c r="B16" s="18" t="s">
        <v>24</v>
      </c>
      <c r="C16" s="25">
        <v>227.86995899999997</v>
      </c>
      <c r="D16" s="26">
        <v>240.3</v>
      </c>
      <c r="E16" s="26">
        <v>85</v>
      </c>
      <c r="F16" s="21">
        <v>253.8</v>
      </c>
      <c r="G16" s="21">
        <v>18.53</v>
      </c>
      <c r="H16" s="21">
        <v>47.49</v>
      </c>
      <c r="I16" s="21">
        <v>5.48</v>
      </c>
      <c r="J16" s="27">
        <v>325.3</v>
      </c>
      <c r="K16" s="23">
        <f t="shared" si="0"/>
        <v>97.43004100000005</v>
      </c>
      <c r="L16" s="24">
        <f t="shared" si="1"/>
        <v>0.4275686072335672</v>
      </c>
      <c r="M16" s="23">
        <f t="shared" si="2"/>
        <v>85</v>
      </c>
      <c r="N16" s="24">
        <f t="shared" si="3"/>
        <v>0.35372451102788177</v>
      </c>
    </row>
    <row r="17" spans="1:14" ht="15">
      <c r="A17" s="17"/>
      <c r="B17" s="18" t="s">
        <v>25</v>
      </c>
      <c r="C17" s="25">
        <v>185.147598</v>
      </c>
      <c r="D17" s="26">
        <v>199.28</v>
      </c>
      <c r="E17" s="26">
        <v>80</v>
      </c>
      <c r="F17" s="21">
        <v>94.48</v>
      </c>
      <c r="G17" s="21">
        <v>7.15</v>
      </c>
      <c r="H17" s="21">
        <v>174</v>
      </c>
      <c r="I17" s="21">
        <v>3.65</v>
      </c>
      <c r="J17" s="27">
        <v>279.28</v>
      </c>
      <c r="K17" s="23">
        <f t="shared" si="0"/>
        <v>94.13240199999998</v>
      </c>
      <c r="L17" s="24">
        <f t="shared" si="1"/>
        <v>0.5084181648416524</v>
      </c>
      <c r="M17" s="23">
        <f t="shared" si="2"/>
        <v>79.99999999999997</v>
      </c>
      <c r="N17" s="24">
        <f t="shared" si="3"/>
        <v>0.40144520272982726</v>
      </c>
    </row>
    <row r="18" spans="1:14" ht="15">
      <c r="A18" s="17"/>
      <c r="B18" s="18" t="s">
        <v>26</v>
      </c>
      <c r="C18" s="28">
        <v>47.773704</v>
      </c>
      <c r="D18" s="29">
        <v>44.03</v>
      </c>
      <c r="E18" s="29">
        <v>14</v>
      </c>
      <c r="F18" s="21">
        <v>39.73</v>
      </c>
      <c r="G18" s="21">
        <v>16.3</v>
      </c>
      <c r="H18" s="21">
        <v>0.1</v>
      </c>
      <c r="I18" s="21">
        <v>1.9</v>
      </c>
      <c r="J18" s="31">
        <v>58.03</v>
      </c>
      <c r="K18" s="23">
        <f t="shared" si="0"/>
        <v>10.256295999999999</v>
      </c>
      <c r="L18" s="24">
        <f t="shared" si="1"/>
        <v>0.2146849656036718</v>
      </c>
      <c r="M18" s="23">
        <f t="shared" si="2"/>
        <v>14</v>
      </c>
      <c r="N18" s="24">
        <f t="shared" si="3"/>
        <v>0.3179650238473768</v>
      </c>
    </row>
    <row r="19" spans="1:14" ht="15">
      <c r="A19" s="17"/>
      <c r="B19" s="18" t="s">
        <v>27</v>
      </c>
      <c r="C19" s="25">
        <v>447.128955</v>
      </c>
      <c r="D19" s="26">
        <v>470.67</v>
      </c>
      <c r="E19" s="26">
        <v>174</v>
      </c>
      <c r="F19" s="21">
        <v>261.29</v>
      </c>
      <c r="G19" s="21">
        <v>5.58</v>
      </c>
      <c r="H19" s="21">
        <v>373.12</v>
      </c>
      <c r="I19" s="21">
        <v>4.68</v>
      </c>
      <c r="J19" s="27">
        <v>644.67</v>
      </c>
      <c r="K19" s="23">
        <f t="shared" si="0"/>
        <v>197.54104499999994</v>
      </c>
      <c r="L19" s="24">
        <f t="shared" si="1"/>
        <v>0.44179882065566506</v>
      </c>
      <c r="M19" s="23">
        <f t="shared" si="2"/>
        <v>173.99999999999994</v>
      </c>
      <c r="N19" s="24">
        <f t="shared" si="3"/>
        <v>0.3696857670979666</v>
      </c>
    </row>
    <row r="20" spans="1:14" ht="15">
      <c r="A20" s="17"/>
      <c r="B20" s="18" t="s">
        <v>28</v>
      </c>
      <c r="C20" s="25">
        <v>214.48421</v>
      </c>
      <c r="D20" s="26">
        <v>241.34</v>
      </c>
      <c r="E20" s="26">
        <v>550</v>
      </c>
      <c r="F20" s="21">
        <v>183.39</v>
      </c>
      <c r="G20" s="21">
        <v>4</v>
      </c>
      <c r="H20" s="21">
        <v>603.04</v>
      </c>
      <c r="I20" s="21">
        <v>0.91</v>
      </c>
      <c r="J20" s="27">
        <v>791.34</v>
      </c>
      <c r="K20" s="23">
        <f t="shared" si="0"/>
        <v>576.8557900000001</v>
      </c>
      <c r="L20" s="24">
        <f t="shared" si="1"/>
        <v>2.689502364766153</v>
      </c>
      <c r="M20" s="23">
        <f t="shared" si="2"/>
        <v>550</v>
      </c>
      <c r="N20" s="24">
        <f t="shared" si="3"/>
        <v>2.2789425706472195</v>
      </c>
    </row>
    <row r="21" spans="1:14" ht="15">
      <c r="A21" s="34"/>
      <c r="B21" s="35" t="s">
        <v>29</v>
      </c>
      <c r="C21" s="25">
        <v>1.47</v>
      </c>
      <c r="D21" s="26">
        <v>1.5</v>
      </c>
      <c r="E21" s="100">
        <v>0</v>
      </c>
      <c r="F21" s="36">
        <v>1.5</v>
      </c>
      <c r="G21" s="98">
        <v>0</v>
      </c>
      <c r="H21" s="98">
        <v>0</v>
      </c>
      <c r="I21" s="99">
        <v>0</v>
      </c>
      <c r="J21" s="27">
        <v>1.5</v>
      </c>
      <c r="K21" s="37">
        <f>J21-C21</f>
        <v>0.030000000000000027</v>
      </c>
      <c r="L21" s="38">
        <f>K21/C21</f>
        <v>0.02040816326530614</v>
      </c>
      <c r="M21" s="104">
        <f>J21-D21</f>
        <v>0</v>
      </c>
      <c r="N21" s="99">
        <f>M21/D21</f>
        <v>0</v>
      </c>
    </row>
    <row r="22" spans="1:14" ht="14.25">
      <c r="A22" s="39" t="s">
        <v>30</v>
      </c>
      <c r="B22" s="40"/>
      <c r="C22" s="41">
        <f>ROUNDUP(4853.24124632609,2)</f>
        <v>4853.25</v>
      </c>
      <c r="D22" s="42">
        <v>5183.1</v>
      </c>
      <c r="E22" s="42">
        <v>2500</v>
      </c>
      <c r="F22" s="43">
        <v>4928.27</v>
      </c>
      <c r="G22" s="43">
        <v>421.38</v>
      </c>
      <c r="H22" s="43">
        <v>2245.93</v>
      </c>
      <c r="I22" s="43">
        <v>87.52</v>
      </c>
      <c r="J22" s="44">
        <v>7683.1</v>
      </c>
      <c r="K22" s="45">
        <f t="shared" si="0"/>
        <v>2829.8500000000004</v>
      </c>
      <c r="L22" s="46">
        <f t="shared" si="1"/>
        <v>0.5830835007469223</v>
      </c>
      <c r="M22" s="45">
        <f t="shared" si="2"/>
        <v>2500</v>
      </c>
      <c r="N22" s="46">
        <f t="shared" si="3"/>
        <v>0.48233682545194956</v>
      </c>
    </row>
    <row r="23" spans="1:14" ht="14.25">
      <c r="A23" s="39" t="s">
        <v>31</v>
      </c>
      <c r="B23" s="40"/>
      <c r="C23" s="47">
        <v>766.2611710000001</v>
      </c>
      <c r="D23" s="48">
        <v>845.26</v>
      </c>
      <c r="E23" s="48">
        <v>100</v>
      </c>
      <c r="F23" s="43">
        <v>178.07</v>
      </c>
      <c r="G23" s="43">
        <v>737.11</v>
      </c>
      <c r="H23" s="43">
        <v>16.23</v>
      </c>
      <c r="I23" s="43">
        <v>13.85</v>
      </c>
      <c r="J23" s="49">
        <v>945.26</v>
      </c>
      <c r="K23" s="45">
        <f t="shared" si="0"/>
        <v>178.9988289999999</v>
      </c>
      <c r="L23" s="46">
        <f t="shared" si="1"/>
        <v>0.23360028639634653</v>
      </c>
      <c r="M23" s="45">
        <f t="shared" si="2"/>
        <v>100</v>
      </c>
      <c r="N23" s="46">
        <f t="shared" si="3"/>
        <v>0.11830679317606417</v>
      </c>
    </row>
    <row r="24" spans="1:14" ht="14.25">
      <c r="A24" s="39" t="s">
        <v>32</v>
      </c>
      <c r="B24" s="40"/>
      <c r="C24" s="50">
        <v>166.845202</v>
      </c>
      <c r="D24" s="51">
        <v>152.01</v>
      </c>
      <c r="E24" s="51">
        <v>400</v>
      </c>
      <c r="F24" s="97">
        <v>0</v>
      </c>
      <c r="G24" s="97">
        <v>0</v>
      </c>
      <c r="H24" s="43">
        <v>552.01</v>
      </c>
      <c r="I24" s="97">
        <v>0</v>
      </c>
      <c r="J24" s="52">
        <v>552.01</v>
      </c>
      <c r="K24" s="45">
        <f t="shared" si="0"/>
        <v>385.164798</v>
      </c>
      <c r="L24" s="46">
        <f t="shared" si="1"/>
        <v>2.3085158780892003</v>
      </c>
      <c r="M24" s="45">
        <f t="shared" si="2"/>
        <v>400</v>
      </c>
      <c r="N24" s="46">
        <f t="shared" si="3"/>
        <v>2.6314058285639104</v>
      </c>
    </row>
    <row r="25" spans="1:14" ht="14.25">
      <c r="A25" s="39" t="s">
        <v>33</v>
      </c>
      <c r="B25" s="40"/>
      <c r="C25" s="47">
        <v>282.039977</v>
      </c>
      <c r="D25" s="48">
        <v>294</v>
      </c>
      <c r="E25" s="101">
        <v>0</v>
      </c>
      <c r="F25" s="97">
        <v>0</v>
      </c>
      <c r="G25" s="97">
        <v>0</v>
      </c>
      <c r="H25" s="97">
        <v>0</v>
      </c>
      <c r="I25" s="43">
        <v>294</v>
      </c>
      <c r="J25" s="49">
        <v>294</v>
      </c>
      <c r="K25" s="45">
        <f t="shared" si="0"/>
        <v>11.960022999999978</v>
      </c>
      <c r="L25" s="46">
        <f t="shared" si="1"/>
        <v>0.04240541758376323</v>
      </c>
      <c r="M25" s="102">
        <f t="shared" si="2"/>
        <v>0</v>
      </c>
      <c r="N25" s="103">
        <f t="shared" si="3"/>
        <v>0</v>
      </c>
    </row>
    <row r="26" spans="1:14" ht="14.25">
      <c r="A26" s="39" t="s">
        <v>34</v>
      </c>
      <c r="B26" s="40"/>
      <c r="C26" s="47">
        <v>3.824938</v>
      </c>
      <c r="D26" s="48">
        <v>4.03</v>
      </c>
      <c r="E26" s="101">
        <v>0</v>
      </c>
      <c r="F26" s="97">
        <v>0</v>
      </c>
      <c r="G26" s="97">
        <v>0</v>
      </c>
      <c r="H26" s="97">
        <v>0</v>
      </c>
      <c r="I26" s="43">
        <v>4.03</v>
      </c>
      <c r="J26" s="49">
        <v>4.03</v>
      </c>
      <c r="K26" s="45">
        <f t="shared" si="0"/>
        <v>0.2050620000000003</v>
      </c>
      <c r="L26" s="46">
        <f t="shared" si="1"/>
        <v>0.05361184939468308</v>
      </c>
      <c r="M26" s="102">
        <f t="shared" si="2"/>
        <v>0</v>
      </c>
      <c r="N26" s="103">
        <f t="shared" si="3"/>
        <v>0</v>
      </c>
    </row>
    <row r="27" spans="1:14" ht="15" thickBot="1">
      <c r="A27" s="39" t="s">
        <v>35</v>
      </c>
      <c r="B27" s="40"/>
      <c r="C27" s="47">
        <v>11.825444</v>
      </c>
      <c r="D27" s="48">
        <v>12</v>
      </c>
      <c r="E27" s="48">
        <v>2</v>
      </c>
      <c r="F27" s="97">
        <v>0</v>
      </c>
      <c r="G27" s="97">
        <v>0</v>
      </c>
      <c r="H27" s="97">
        <v>0</v>
      </c>
      <c r="I27" s="43">
        <v>14</v>
      </c>
      <c r="J27" s="49">
        <v>14</v>
      </c>
      <c r="K27" s="45">
        <f t="shared" si="0"/>
        <v>2.174556000000001</v>
      </c>
      <c r="L27" s="46">
        <f t="shared" si="1"/>
        <v>0.1838878946109762</v>
      </c>
      <c r="M27" s="45">
        <f t="shared" si="2"/>
        <v>2</v>
      </c>
      <c r="N27" s="46">
        <f t="shared" si="3"/>
        <v>0.16666666666666666</v>
      </c>
    </row>
    <row r="28" spans="1:14" ht="15.75" thickBot="1" thickTop="1">
      <c r="A28" s="53" t="s">
        <v>36</v>
      </c>
      <c r="B28" s="54"/>
      <c r="C28" s="55">
        <v>6084.037978326087</v>
      </c>
      <c r="D28" s="56">
        <v>6490.4</v>
      </c>
      <c r="E28" s="56">
        <v>3002</v>
      </c>
      <c r="F28" s="57">
        <v>5106.34</v>
      </c>
      <c r="G28" s="57">
        <v>1158.49</v>
      </c>
      <c r="H28" s="57">
        <v>2814.17</v>
      </c>
      <c r="I28" s="57">
        <v>413.4</v>
      </c>
      <c r="J28" s="58">
        <v>9492.4</v>
      </c>
      <c r="K28" s="59">
        <f t="shared" si="0"/>
        <v>3408.3620216739127</v>
      </c>
      <c r="L28" s="60">
        <f t="shared" si="1"/>
        <v>0.560213797779688</v>
      </c>
      <c r="M28" s="59">
        <f>J28-D28</f>
        <v>3002</v>
      </c>
      <c r="N28" s="60">
        <f t="shared" si="3"/>
        <v>0.46252927400468385</v>
      </c>
    </row>
    <row r="29" spans="1:14" ht="15">
      <c r="A29" s="61"/>
      <c r="B29" s="62" t="s">
        <v>37</v>
      </c>
      <c r="C29" s="63">
        <v>121.12</v>
      </c>
      <c r="D29" s="63">
        <v>100</v>
      </c>
      <c r="E29" s="63">
        <v>0</v>
      </c>
      <c r="F29" s="64"/>
      <c r="G29" s="64"/>
      <c r="H29" s="64"/>
      <c r="I29" s="64"/>
      <c r="J29" s="65">
        <v>100</v>
      </c>
      <c r="K29" s="66"/>
      <c r="L29" s="67"/>
      <c r="M29" s="66"/>
      <c r="N29" s="68"/>
    </row>
    <row r="30" spans="1:14" ht="15">
      <c r="A30" s="69"/>
      <c r="B30" s="70" t="s">
        <v>38</v>
      </c>
      <c r="C30" s="71">
        <v>102.3</v>
      </c>
      <c r="D30" s="71"/>
      <c r="E30" s="71"/>
      <c r="F30" s="72"/>
      <c r="G30" s="72"/>
      <c r="H30" s="72"/>
      <c r="I30" s="72"/>
      <c r="J30" s="73"/>
      <c r="K30" s="74"/>
      <c r="L30" s="75"/>
      <c r="M30" s="74"/>
      <c r="N30" s="76"/>
    </row>
    <row r="31" spans="1:14" ht="15.75" thickBot="1">
      <c r="A31" s="77"/>
      <c r="B31" s="78" t="s">
        <v>39</v>
      </c>
      <c r="C31" s="79">
        <v>49.48</v>
      </c>
      <c r="D31" s="79"/>
      <c r="E31" s="79"/>
      <c r="F31" s="80"/>
      <c r="G31" s="80"/>
      <c r="H31" s="80"/>
      <c r="I31" s="80"/>
      <c r="J31" s="81"/>
      <c r="K31" s="82"/>
      <c r="L31" s="83"/>
      <c r="M31" s="82"/>
      <c r="N31" s="84"/>
    </row>
    <row r="32" spans="1:14" ht="15.75" customHeight="1" thickTop="1">
      <c r="A32" s="107" t="s">
        <v>40</v>
      </c>
      <c r="B32" s="108"/>
      <c r="C32" s="71">
        <f>SUM(C28:C31)</f>
        <v>6356.9379783260865</v>
      </c>
      <c r="D32" s="71">
        <f aca="true" t="shared" si="4" ref="D32:J32">SUM(D28:D29)</f>
        <v>6590.4</v>
      </c>
      <c r="E32" s="71">
        <f>SUM(E28:E29)</f>
        <v>3002</v>
      </c>
      <c r="F32" s="72">
        <f t="shared" si="4"/>
        <v>5106.34</v>
      </c>
      <c r="G32" s="72">
        <f t="shared" si="4"/>
        <v>1158.49</v>
      </c>
      <c r="H32" s="72">
        <f>SUM(H28:H29)</f>
        <v>2814.17</v>
      </c>
      <c r="I32" s="72">
        <f t="shared" si="4"/>
        <v>413.4</v>
      </c>
      <c r="J32" s="71">
        <f t="shared" si="4"/>
        <v>9592.4</v>
      </c>
      <c r="K32" s="74">
        <f>J32-C32</f>
        <v>3235.462021673913</v>
      </c>
      <c r="L32" s="85">
        <f>K32/C32</f>
        <v>0.50896548506611</v>
      </c>
      <c r="M32" s="74">
        <f>J32-D32</f>
        <v>3002</v>
      </c>
      <c r="N32" s="86">
        <f>M32/D32</f>
        <v>0.4555110463704783</v>
      </c>
    </row>
    <row r="33" spans="1:14" ht="15">
      <c r="A33" s="109"/>
      <c r="B33" s="110"/>
      <c r="C33" s="87"/>
      <c r="D33" s="87"/>
      <c r="E33" s="87"/>
      <c r="F33" s="18"/>
      <c r="G33" s="18"/>
      <c r="H33" s="18"/>
      <c r="I33" s="18"/>
      <c r="J33" s="87"/>
      <c r="K33" s="17"/>
      <c r="L33" s="88"/>
      <c r="M33" s="17"/>
      <c r="N33" s="88"/>
    </row>
    <row r="34" spans="1:14" ht="15" thickBot="1">
      <c r="A34" s="111" t="s">
        <v>41</v>
      </c>
      <c r="B34" s="112"/>
      <c r="C34" s="89"/>
      <c r="D34" s="89"/>
      <c r="E34" s="89"/>
      <c r="F34" s="90">
        <f>IF(F28=0,"",(F28-F9)/F9)</f>
        <v>0.4552040170759928</v>
      </c>
      <c r="G34" s="90">
        <f>IF(G28=0,"",(G28-G9)/G9)</f>
        <v>0.29193384706315306</v>
      </c>
      <c r="H34" s="90">
        <f>IF(H28=0,"",(H28-H9)/H9)</f>
        <v>0.6818385556425443</v>
      </c>
      <c r="I34" s="90">
        <f>IF(I28=0,"",(I28-I9)/I9)</f>
        <v>0.004861448711716091</v>
      </c>
      <c r="J34" s="91"/>
      <c r="K34" s="92"/>
      <c r="L34" s="93"/>
      <c r="M34" s="92"/>
      <c r="N34" s="94"/>
    </row>
    <row r="35" spans="1:14" ht="15">
      <c r="A35" s="95" t="s">
        <v>42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</sheetData>
  <mergeCells count="18">
    <mergeCell ref="A1:N1"/>
    <mergeCell ref="A2:N2"/>
    <mergeCell ref="A3:N3"/>
    <mergeCell ref="A4:N4"/>
    <mergeCell ref="A5:B7"/>
    <mergeCell ref="C5:C7"/>
    <mergeCell ref="D5:D7"/>
    <mergeCell ref="E5:E7"/>
    <mergeCell ref="A32:B33"/>
    <mergeCell ref="A34:B34"/>
    <mergeCell ref="F5:N5"/>
    <mergeCell ref="F6:F7"/>
    <mergeCell ref="G6:G7"/>
    <mergeCell ref="H6:H7"/>
    <mergeCell ref="I6:I7"/>
    <mergeCell ref="J6:J7"/>
    <mergeCell ref="K6:L6"/>
    <mergeCell ref="M6:N6"/>
  </mergeCells>
  <printOptions/>
  <pageMargins left="0.45" right="0.34" top="1" bottom="1" header="0.5" footer="0.5"/>
  <pageSetup fitToHeight="1" fitToWidth="1" horizontalDpi="600" verticalDpi="600" orientation="landscape" scale="69" r:id="rId1"/>
  <headerFooter alignWithMargins="0">
    <oddFooter>&amp;C&amp;"Times New Roman,Regular"ARRA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2009-05-11T18:00:49Z</cp:lastPrinted>
  <dcterms:created xsi:type="dcterms:W3CDTF">2009-05-07T15:04:24Z</dcterms:created>
  <dcterms:modified xsi:type="dcterms:W3CDTF">2009-05-11T18:00:50Z</dcterms:modified>
  <cp:category/>
  <cp:version/>
  <cp:contentType/>
  <cp:contentStatus/>
</cp:coreProperties>
</file>