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885" windowHeight="7875" activeTab="0"/>
  </bookViews>
  <sheets>
    <sheet name="Funding by Program" sheetId="1" r:id="rId1"/>
  </sheets>
  <definedNames>
    <definedName name="_xlnm.Print_Area" localSheetId="0">'Funding by Program'!$A$1:$G$199</definedName>
  </definedNames>
  <calcPr fullCalcOnLoad="1"/>
</workbook>
</file>

<file path=xl/sharedStrings.xml><?xml version="1.0" encoding="utf-8"?>
<sst xmlns="http://schemas.openxmlformats.org/spreadsheetml/2006/main" count="174" uniqueCount="123">
  <si>
    <t xml:space="preserve">PROGRAM </t>
  </si>
  <si>
    <t>BIOLOGICAL SCIENCES</t>
  </si>
  <si>
    <t>MOLECULAR AND CELLULAR BIOSCIENCES</t>
  </si>
  <si>
    <t>ENVIRONMENTAL BIOLOGY</t>
  </si>
  <si>
    <t>Research Resources</t>
  </si>
  <si>
    <t>Human Resources</t>
  </si>
  <si>
    <t>COMPUTER AND INFORMATION SCIENCE AND ENGINEERING</t>
  </si>
  <si>
    <t>COMPUTER &amp; NETWORK SYSTEMS</t>
  </si>
  <si>
    <t>COMPUTING &amp; COMMUNICATION FOUNDATIONS</t>
  </si>
  <si>
    <t>INFORMATION &amp; INTELLIGENT SYSTEMS</t>
  </si>
  <si>
    <t>INFORMATION TECHNOLOGY RESEARCH</t>
  </si>
  <si>
    <t>ENGINEERING</t>
  </si>
  <si>
    <t>GEOSCIENCES</t>
  </si>
  <si>
    <t>MATHEMATICAL AND PHYSICAL SCIENCES</t>
  </si>
  <si>
    <t>ASTRONOMICAL SCIENCES</t>
  </si>
  <si>
    <t>CHEMISTRY</t>
  </si>
  <si>
    <t>MATERIALS RESEARCH</t>
  </si>
  <si>
    <t>MATHEMATICAL SCIENCES</t>
  </si>
  <si>
    <t>PHYSICS</t>
  </si>
  <si>
    <t>MULTIDISCIPLINARY ACTIVITIES</t>
  </si>
  <si>
    <t xml:space="preserve">Total, MPS </t>
  </si>
  <si>
    <t>SOCIAL AND ECONOMIC SCIENCES</t>
  </si>
  <si>
    <t>BEHAVIORAL AND COGNITIVE SCIENCES</t>
  </si>
  <si>
    <t>SCIENCE RESOURCES STATISTICS</t>
  </si>
  <si>
    <t>EDUCATION AND HUMAN RESOURCES</t>
  </si>
  <si>
    <t>GRADUATE EDUCATION</t>
  </si>
  <si>
    <t>Research &amp; Education Infrastructure</t>
  </si>
  <si>
    <t>Opportunities for Women and Persons with  Disabilities</t>
  </si>
  <si>
    <t>NATIONAL SCIENCE BOARD</t>
  </si>
  <si>
    <r>
      <t xml:space="preserve">OFFICE OF INSPECTOR GENERAL </t>
    </r>
    <r>
      <rPr>
        <b/>
        <vertAlign val="superscript"/>
        <sz val="11"/>
        <rFont val="Times New Roman"/>
        <family val="1"/>
      </rPr>
      <t xml:space="preserve"> </t>
    </r>
  </si>
  <si>
    <t>Totals may not add due to rounding.</t>
  </si>
  <si>
    <t>(Dollars in Millions)</t>
  </si>
  <si>
    <t>Actual</t>
  </si>
  <si>
    <t>Request</t>
  </si>
  <si>
    <t>Amount</t>
  </si>
  <si>
    <t>Percent</t>
  </si>
  <si>
    <t>Change Over</t>
  </si>
  <si>
    <t>BIOLOGICAL INFRASTRUCTURE</t>
  </si>
  <si>
    <t>EARTH SCIENCES</t>
  </si>
  <si>
    <t>OCEAN SCIENCES</t>
  </si>
  <si>
    <t>Total, RESEARCH AND RELATED ACTIVITIES</t>
  </si>
  <si>
    <t>UNDERGRADUATE EDUCATION</t>
  </si>
  <si>
    <t>HUMAN RESOURCE DEVELOPMENT</t>
  </si>
  <si>
    <t>NATIONAL SCIENCE FOUNDATION</t>
  </si>
  <si>
    <t>Math and Science Partnership</t>
  </si>
  <si>
    <t>Undergraduate/Graduate Student Support</t>
  </si>
  <si>
    <t>RESEARCH ON LEARNING IN FORMAL AND INFORMAL SETTINGS</t>
  </si>
  <si>
    <t>OFFICE OF CYBERINFRASTRUCTURE</t>
  </si>
  <si>
    <t>FY 2008</t>
  </si>
  <si>
    <t xml:space="preserve">CHEMICAL, BIOENGINEERING, ENVIRONMENTAL &amp; TRANSPORT SYSTEMS </t>
  </si>
  <si>
    <t>EMERGING FRONTIERS IN RESEARCH &amp; INNOVATION</t>
  </si>
  <si>
    <t>`</t>
  </si>
  <si>
    <t>OFFICE OF POLAR PROGRAMS</t>
  </si>
  <si>
    <t>ARCTIC SCIENCES</t>
  </si>
  <si>
    <t>ANTARCTIC SCIENCES</t>
  </si>
  <si>
    <t>ANTARCTIC INFRASTRUCTURE &amp; LOGISTICS</t>
  </si>
  <si>
    <t>EXPERIMENTAL PROGRAM TO STIMULATE
     COMPETITIVE RESEARCH (EPSCoR)</t>
  </si>
  <si>
    <t>[67.52]</t>
  </si>
  <si>
    <t>USCG POLAR ICEBREAKING</t>
  </si>
  <si>
    <t>Total, OPP</t>
  </si>
  <si>
    <t xml:space="preserve">      SBIR/STTR</t>
  </si>
  <si>
    <t xml:space="preserve">     U.S. Antarctic Logistical Support Activities</t>
  </si>
  <si>
    <t xml:space="preserve">CIVIL, MECHANICAL &amp; MANUFACTURING INNOVATION </t>
  </si>
  <si>
    <t>ENGINEERING EDUCATION &amp; CENTERS</t>
  </si>
  <si>
    <t>INTEGRATIVE ORGANISMAL SYSTEMS</t>
  </si>
  <si>
    <t>U.S. ARCTIC RESEARCH COMMISSION</t>
  </si>
  <si>
    <t>FY 2009</t>
  </si>
  <si>
    <t>MAJOR RESEARCH EQUIPMENT AND FACILITIES CONSTRUCTION</t>
  </si>
  <si>
    <t xml:space="preserve">ELECTRICAL, COMMUNICATIONS &amp; CYBER SYSTEMS </t>
  </si>
  <si>
    <t>FY 2010</t>
  </si>
  <si>
    <t>Current Plan</t>
  </si>
  <si>
    <t>NSF FY 2010 FUNDING BY PROGRAM</t>
  </si>
  <si>
    <t>FY 2009 Current Plan</t>
  </si>
  <si>
    <t>[120.00]</t>
  </si>
  <si>
    <t>[67.63]</t>
  </si>
  <si>
    <t>AGENCY OPERATIONS AND AWARD MANAGEMENT</t>
  </si>
  <si>
    <t>[133.00]</t>
  </si>
  <si>
    <t>[50.00]</t>
  </si>
  <si>
    <t>MAJOR RESEARCH INSTRUMENTATION</t>
  </si>
  <si>
    <t>ACADEMIC RESEARCH INFRASTRUCTURE</t>
  </si>
  <si>
    <t>[93.87]</t>
  </si>
  <si>
    <t>[100.00]</t>
  </si>
  <si>
    <t>[300.00]</t>
  </si>
  <si>
    <t>[200.00]</t>
  </si>
  <si>
    <t>ARRA</t>
  </si>
  <si>
    <t>Estimate</t>
  </si>
  <si>
    <t>ATMOSPHERIC &amp; GEOSPACE SCIENCES</t>
  </si>
  <si>
    <t>[147.12]</t>
  </si>
  <si>
    <t>[14.12]</t>
  </si>
  <si>
    <t>[10.6%]</t>
  </si>
  <si>
    <t>[109.07]</t>
  </si>
  <si>
    <t>[119.21]</t>
  </si>
  <si>
    <t>[132.52]</t>
  </si>
  <si>
    <t>[13.31]</t>
  </si>
  <si>
    <t>OFFICE OF MULTIDISCIPLINARY ACTIVITIES</t>
  </si>
  <si>
    <t>Curriculum, Laboratory and Instructional Development</t>
  </si>
  <si>
    <t>Workforce Development</t>
  </si>
  <si>
    <r>
      <t>Centers</t>
    </r>
    <r>
      <rPr>
        <i/>
        <vertAlign val="superscript"/>
        <sz val="11"/>
        <rFont val="Times New Roman"/>
        <family val="1"/>
      </rPr>
      <t>1</t>
    </r>
  </si>
  <si>
    <t>POLAR ENVIROMENT, HEALTH &amp; SAFETY</t>
  </si>
  <si>
    <t>[11.2%]</t>
  </si>
  <si>
    <t>SOCIAL, BEHAVIORAL AND ECONOMIC SCIENCES</t>
  </si>
  <si>
    <r>
      <t>Total, CISE</t>
    </r>
    <r>
      <rPr>
        <b/>
        <vertAlign val="superscript"/>
        <sz val="11"/>
        <rFont val="Times New Roman"/>
        <family val="1"/>
      </rPr>
      <t>2</t>
    </r>
  </si>
  <si>
    <r>
      <t>Total, ENG</t>
    </r>
    <r>
      <rPr>
        <b/>
        <vertAlign val="superscript"/>
        <sz val="11"/>
        <rFont val="Times New Roman"/>
        <family val="1"/>
      </rPr>
      <t>2</t>
    </r>
  </si>
  <si>
    <t xml:space="preserve">INTEGRATIVE &amp; COLLABORATIVE EDUCATION AND
   RESEARCH </t>
  </si>
  <si>
    <t>FY 2009 Plan</t>
  </si>
  <si>
    <t>Current</t>
  </si>
  <si>
    <t>Plan</t>
  </si>
  <si>
    <r>
      <t>EMERGING FRONTIERS</t>
    </r>
    <r>
      <rPr>
        <vertAlign val="superscript"/>
        <sz val="11"/>
        <rFont val="Times New Roman"/>
        <family val="1"/>
      </rPr>
      <t>1</t>
    </r>
  </si>
  <si>
    <r>
      <t>Total, BIO</t>
    </r>
    <r>
      <rPr>
        <b/>
        <vertAlign val="superscript"/>
        <sz val="11"/>
        <rFont val="Times New Roman"/>
        <family val="1"/>
      </rPr>
      <t>2</t>
    </r>
    <r>
      <rPr>
        <b/>
        <sz val="11"/>
        <rFont val="Times New Roman"/>
        <family val="1"/>
      </rPr>
      <t xml:space="preserve"> </t>
    </r>
  </si>
  <si>
    <t xml:space="preserve">Total, GEO </t>
  </si>
  <si>
    <r>
      <t>Total, EHR</t>
    </r>
    <r>
      <rPr>
        <b/>
        <vertAlign val="superscript"/>
        <sz val="11"/>
        <rFont val="Times New Roman"/>
        <family val="1"/>
      </rPr>
      <t>7</t>
    </r>
  </si>
  <si>
    <r>
      <t>7</t>
    </r>
    <r>
      <rPr>
        <sz val="9"/>
        <rFont val="Times New Roman"/>
        <family val="1"/>
      </rPr>
      <t>Excludes $121.03 million in obligations in FY 2008, and an estimated $100.0 million in FY 2009 and FY 2010 receipts from H-1B Nonimmigrant Petitioner Fees.</t>
    </r>
  </si>
  <si>
    <r>
      <t>3</t>
    </r>
    <r>
      <rPr>
        <sz val="9"/>
        <rFont val="Times New Roman"/>
        <family val="1"/>
      </rPr>
      <t>Funding for the Partnerships for Innovation (PFI) and Science of Learning Centers (SLC) is removed for all years for comparability. Management responsibilities for PFI and SLC are transferred to the Directorate for Engineering and the Directorate for Social, Behavioral and Economic Sciences, respectively, in FY 2010.</t>
    </r>
  </si>
  <si>
    <r>
      <t>Total, SBE</t>
    </r>
    <r>
      <rPr>
        <b/>
        <vertAlign val="superscript"/>
        <sz val="11"/>
        <rFont val="Times New Roman"/>
        <family val="1"/>
      </rPr>
      <t>2,4</t>
    </r>
  </si>
  <si>
    <r>
      <t>4</t>
    </r>
    <r>
      <rPr>
        <sz val="9"/>
        <rFont val="Times New Roman"/>
        <family val="1"/>
      </rPr>
      <t xml:space="preserve">In FY 2010, the Office of Multidisciplinary Activities (OMA) is created, and program funding responsibilities are transferred from SES and BCS to OMA.  Also in FY 2010, Science of Learning Centers (SLC) is transferred from the Office of Integrative Activities to SBE and split between BCS and OMA. Funding for OMA and SLC is shown comparably for all years.  </t>
    </r>
  </si>
  <si>
    <r>
      <t>OFFICE OF INTERNATIONAL SCIENCE AND
   ENGINEERING</t>
    </r>
    <r>
      <rPr>
        <b/>
        <vertAlign val="superscript"/>
        <sz val="11"/>
        <rFont val="Times New Roman"/>
        <family val="1"/>
      </rPr>
      <t>5</t>
    </r>
  </si>
  <si>
    <r>
      <t>INTEGRATIVE ACTIVITIES</t>
    </r>
    <r>
      <rPr>
        <b/>
        <vertAlign val="superscript"/>
        <sz val="11"/>
        <rFont val="Times New Roman"/>
        <family val="1"/>
      </rPr>
      <t>6</t>
    </r>
  </si>
  <si>
    <r>
      <t>Total, IA</t>
    </r>
    <r>
      <rPr>
        <b/>
        <vertAlign val="superscript"/>
        <sz val="11"/>
        <rFont val="Times New Roman"/>
        <family val="1"/>
      </rPr>
      <t>3</t>
    </r>
  </si>
  <si>
    <r>
      <t>5</t>
    </r>
    <r>
      <rPr>
        <sz val="9"/>
        <rFont val="Times New Roman"/>
        <family val="1"/>
      </rPr>
      <t>FY 2008 Actual includes $5.46 million in funds provided by the U.S. Department of State for an award to the US Civilian Research and Development Foundation that was a carryover from FY 2007 and was obligated in FY 2008.</t>
    </r>
  </si>
  <si>
    <r>
      <t>6</t>
    </r>
    <r>
      <rPr>
        <sz val="9"/>
        <rFont val="Times New Roman"/>
        <family val="1"/>
      </rPr>
      <t xml:space="preserve">In FY 2008 NSF transferred $2.24 million to the Office of Science and Technology Policy for costs associated with Science &amp; Technology Policy Institute. </t>
    </r>
  </si>
  <si>
    <r>
      <t>2</t>
    </r>
    <r>
      <rPr>
        <sz val="9"/>
        <rFont val="Times New Roman"/>
        <family val="1"/>
      </rPr>
      <t xml:space="preserve">In FY 2010, Science of Learning Centers (SLC) is transferred from the Office of Integrative Activities and is co-funded by SBE and relevant research directorates.  Funding for SLC is shown comparably for all years. </t>
    </r>
  </si>
  <si>
    <r>
      <t xml:space="preserve">INDUSTRIAL INNOVATION &amp; PARTNERSHIPS  </t>
    </r>
    <r>
      <rPr>
        <vertAlign val="superscript"/>
        <sz val="11"/>
        <rFont val="Times New Roman"/>
        <family val="1"/>
      </rPr>
      <t>3</t>
    </r>
  </si>
  <si>
    <r>
      <t>1</t>
    </r>
    <r>
      <rPr>
        <sz val="9"/>
        <rFont val="Times New Roman"/>
        <family val="1"/>
      </rPr>
      <t xml:space="preserve">Centers move from Emerging Frontiers to the Division of Biological Infrastructure in FY 2010. SLC will be cofunded with the Directorate for Social, Behavioral and Economic Sciences beginning in FY 2010.  Funding for the Science of Learning Centers (SLC) is shown comparably for all years.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</si>
</sst>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quot;$&quot;#,##0.00"/>
    <numFmt numFmtId="167" formatCode="&quot;$&quot;#,##0"/>
    <numFmt numFmtId="168" formatCode="_(* #,##0.0_);_(* \(#,##0.0\);_(* &quot;-&quot;??_);_(@_)"/>
    <numFmt numFmtId="169" formatCode="_(* #,##0_);_(* \(#,##0\);_(* &quot;-&quot;??_);_(@_)"/>
    <numFmt numFmtId="170" formatCode="#,##0.00;\-#,##0.00;&quot;-&quot;??"/>
    <numFmt numFmtId="171" formatCode="&quot;$&quot;#,##0.00;\-&quot;$&quot;#,##0.00;&quot;-&quot;??"/>
    <numFmt numFmtId="172" formatCode="#,##0;\-#,##0;&quot;-&quot;??"/>
    <numFmt numFmtId="173" formatCode="0.0%;\-0.0%;&quot;-&quot;??"/>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2]\ #,##0.00_);[Red]\([$€-2]\ #,##0.00\)"/>
  </numFmts>
  <fonts count="44">
    <font>
      <sz val="10"/>
      <name val="Arial"/>
      <family val="0"/>
    </font>
    <font>
      <sz val="10"/>
      <name val="Courier"/>
      <family val="3"/>
    </font>
    <font>
      <sz val="8"/>
      <name val="Times New Roman"/>
      <family val="1"/>
    </font>
    <font>
      <sz val="8"/>
      <name val="Arial"/>
      <family val="2"/>
    </font>
    <font>
      <sz val="9"/>
      <name val="Times New Roman"/>
      <family val="1"/>
    </font>
    <font>
      <b/>
      <sz val="9"/>
      <name val="Times New Roman"/>
      <family val="1"/>
    </font>
    <font>
      <vertAlign val="superscript"/>
      <sz val="8"/>
      <name val="Times New Roman"/>
      <family val="1"/>
    </font>
    <font>
      <b/>
      <u val="single"/>
      <sz val="11"/>
      <name val="Arial"/>
      <family val="2"/>
    </font>
    <font>
      <b/>
      <sz val="11"/>
      <name val="Times New Roman"/>
      <family val="1"/>
    </font>
    <font>
      <sz val="10"/>
      <name val="MS Sans Serif"/>
      <family val="2"/>
    </font>
    <font>
      <sz val="11"/>
      <name val="Times New Roman"/>
      <family val="1"/>
    </font>
    <font>
      <sz val="11"/>
      <name val="Arial"/>
      <family val="2"/>
    </font>
    <font>
      <b/>
      <vertAlign val="superscript"/>
      <sz val="11"/>
      <name val="Times New Roman"/>
      <family val="1"/>
    </font>
    <font>
      <b/>
      <sz val="12"/>
      <name val="Times New Roman"/>
      <family val="1"/>
    </font>
    <font>
      <i/>
      <sz val="11"/>
      <name val="Times New Roman"/>
      <family val="1"/>
    </font>
    <font>
      <i/>
      <sz val="11"/>
      <name val="Arial"/>
      <family val="2"/>
    </font>
    <font>
      <sz val="11"/>
      <color indexed="12"/>
      <name val="Times New Roman"/>
      <family val="1"/>
    </font>
    <font>
      <b/>
      <i/>
      <sz val="11"/>
      <name val="Arial"/>
      <family val="2"/>
    </font>
    <font>
      <sz val="10"/>
      <color indexed="10"/>
      <name val="Arial"/>
      <family val="2"/>
    </font>
    <font>
      <sz val="11"/>
      <color indexed="10"/>
      <name val="Times New Roman"/>
      <family val="1"/>
    </font>
    <font>
      <sz val="10"/>
      <name val="Times New Roman"/>
      <family val="1"/>
    </font>
    <font>
      <u val="single"/>
      <sz val="10"/>
      <color indexed="12"/>
      <name val="Arial"/>
      <family val="2"/>
    </font>
    <font>
      <u val="single"/>
      <sz val="10"/>
      <color indexed="36"/>
      <name val="Arial"/>
      <family val="2"/>
    </font>
    <font>
      <sz val="8"/>
      <color indexed="8"/>
      <name val="Times New Roman"/>
      <family val="1"/>
    </font>
    <font>
      <i/>
      <vertAlign val="superscript"/>
      <sz val="11"/>
      <name val="Times New Roman"/>
      <family val="1"/>
    </font>
    <font>
      <vertAlign val="superscript"/>
      <sz val="11"/>
      <name val="Times New Roman"/>
      <family val="1"/>
    </font>
    <font>
      <vertAlign val="superscrip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2"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0" fontId="9" fillId="0" borderId="0">
      <alignment/>
      <protection/>
    </xf>
    <xf numFmtId="164" fontId="1" fillId="0" borderId="0">
      <alignment/>
      <protection/>
    </xf>
    <xf numFmtId="0" fontId="9" fillId="0" borderId="0">
      <alignment/>
      <protection/>
    </xf>
    <xf numFmtId="164" fontId="1" fillId="0" borderId="0">
      <alignment/>
      <protection/>
    </xf>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10">
    <xf numFmtId="0" fontId="0" fillId="0" borderId="0" xfId="0" applyAlignment="1">
      <alignment/>
    </xf>
    <xf numFmtId="164" fontId="2" fillId="0" borderId="0" xfId="57" applyFont="1" applyAlignment="1" applyProtection="1">
      <alignment horizontal="fill"/>
      <protection/>
    </xf>
    <xf numFmtId="164" fontId="2" fillId="0" borderId="0" xfId="57" applyFont="1">
      <alignment/>
      <protection/>
    </xf>
    <xf numFmtId="165" fontId="2" fillId="0" borderId="0" xfId="57" applyNumberFormat="1" applyFont="1" applyAlignment="1" applyProtection="1">
      <alignment horizontal="fill"/>
      <protection/>
    </xf>
    <xf numFmtId="164" fontId="2" fillId="0" borderId="0" xfId="57" applyFont="1" applyAlignment="1" applyProtection="1">
      <alignment horizontal="right"/>
      <protection/>
    </xf>
    <xf numFmtId="166" fontId="4" fillId="0" borderId="0" xfId="57" applyNumberFormat="1" applyFont="1" applyProtection="1">
      <alignment/>
      <protection/>
    </xf>
    <xf numFmtId="165" fontId="4" fillId="0" borderId="0" xfId="57" applyNumberFormat="1" applyFont="1">
      <alignment/>
      <protection/>
    </xf>
    <xf numFmtId="165" fontId="2" fillId="0" borderId="0" xfId="57" applyNumberFormat="1" applyFont="1">
      <alignment/>
      <protection/>
    </xf>
    <xf numFmtId="164" fontId="4" fillId="0" borderId="10" xfId="57" applyFont="1" applyBorder="1" applyAlignment="1" applyProtection="1">
      <alignment horizontal="left"/>
      <protection/>
    </xf>
    <xf numFmtId="37" fontId="4" fillId="0" borderId="10" xfId="57" applyNumberFormat="1" applyFont="1" applyBorder="1" applyProtection="1">
      <alignment/>
      <protection/>
    </xf>
    <xf numFmtId="164" fontId="4" fillId="0" borderId="10" xfId="57" applyFont="1" applyBorder="1">
      <alignment/>
      <protection/>
    </xf>
    <xf numFmtId="165" fontId="4" fillId="0" borderId="10" xfId="57" applyNumberFormat="1" applyFont="1" applyBorder="1" applyProtection="1">
      <alignment/>
      <protection/>
    </xf>
    <xf numFmtId="164" fontId="3" fillId="0" borderId="0" xfId="58" applyFont="1">
      <alignment/>
      <protection/>
    </xf>
    <xf numFmtId="165" fontId="3" fillId="0" borderId="0" xfId="58" applyNumberFormat="1" applyFont="1">
      <alignment/>
      <protection/>
    </xf>
    <xf numFmtId="37" fontId="3" fillId="0" borderId="0" xfId="58" applyNumberFormat="1" applyFont="1" applyProtection="1">
      <alignment/>
      <protection/>
    </xf>
    <xf numFmtId="164" fontId="3" fillId="0" borderId="10" xfId="58" applyFont="1" applyBorder="1" applyAlignment="1" applyProtection="1">
      <alignment horizontal="left"/>
      <protection/>
    </xf>
    <xf numFmtId="37" fontId="3" fillId="0" borderId="10" xfId="58" applyNumberFormat="1" applyFont="1" applyBorder="1" applyProtection="1">
      <alignment/>
      <protection/>
    </xf>
    <xf numFmtId="164" fontId="3" fillId="0" borderId="10" xfId="58" applyFont="1" applyBorder="1">
      <alignment/>
      <protection/>
    </xf>
    <xf numFmtId="165" fontId="3" fillId="0" borderId="10" xfId="58" applyNumberFormat="1" applyFont="1" applyBorder="1">
      <alignment/>
      <protection/>
    </xf>
    <xf numFmtId="166" fontId="4" fillId="24" borderId="0" xfId="0" applyNumberFormat="1" applyFont="1" applyFill="1" applyBorder="1" applyAlignment="1" applyProtection="1">
      <alignment/>
      <protection/>
    </xf>
    <xf numFmtId="165" fontId="4" fillId="0" borderId="0" xfId="0" applyNumberFormat="1" applyFont="1" applyBorder="1" applyAlignment="1" applyProtection="1">
      <alignment/>
      <protection/>
    </xf>
    <xf numFmtId="0" fontId="5" fillId="0" borderId="11" xfId="0" applyFont="1" applyBorder="1" applyAlignment="1" applyProtection="1">
      <alignment horizontal="left"/>
      <protection/>
    </xf>
    <xf numFmtId="166" fontId="4" fillId="24" borderId="11" xfId="0" applyNumberFormat="1" applyFont="1" applyFill="1" applyBorder="1" applyAlignment="1" applyProtection="1">
      <alignment/>
      <protection/>
    </xf>
    <xf numFmtId="165" fontId="4" fillId="0" borderId="11" xfId="0" applyNumberFormat="1" applyFont="1" applyBorder="1" applyAlignment="1" applyProtection="1">
      <alignment/>
      <protection/>
    </xf>
    <xf numFmtId="0" fontId="2" fillId="0" borderId="0" xfId="0" applyFont="1" applyBorder="1" applyAlignment="1">
      <alignment/>
    </xf>
    <xf numFmtId="37" fontId="4" fillId="0" borderId="0" xfId="0" applyNumberFormat="1" applyFont="1" applyBorder="1" applyAlignment="1" applyProtection="1">
      <alignment/>
      <protection/>
    </xf>
    <xf numFmtId="3" fontId="4" fillId="0" borderId="0" xfId="0" applyNumberFormat="1" applyFont="1" applyBorder="1" applyAlignment="1" applyProtection="1">
      <alignment horizontal="fill"/>
      <protection/>
    </xf>
    <xf numFmtId="165" fontId="4" fillId="0" borderId="0" xfId="0" applyNumberFormat="1" applyFont="1" applyBorder="1" applyAlignment="1">
      <alignment/>
    </xf>
    <xf numFmtId="164" fontId="4" fillId="0" borderId="0" xfId="60" applyFont="1" applyBorder="1">
      <alignment/>
      <protection/>
    </xf>
    <xf numFmtId="37" fontId="4" fillId="0" borderId="0" xfId="60" applyNumberFormat="1" applyFont="1" applyBorder="1" applyProtection="1">
      <alignment/>
      <protection/>
    </xf>
    <xf numFmtId="165" fontId="4" fillId="0" borderId="0" xfId="60" applyNumberFormat="1" applyFont="1" applyBorder="1">
      <alignment/>
      <protection/>
    </xf>
    <xf numFmtId="164" fontId="4" fillId="0" borderId="10" xfId="60" applyFont="1" applyBorder="1">
      <alignment/>
      <protection/>
    </xf>
    <xf numFmtId="37" fontId="4" fillId="0" borderId="10" xfId="60" applyNumberFormat="1" applyFont="1" applyBorder="1" applyProtection="1">
      <alignment/>
      <protection/>
    </xf>
    <xf numFmtId="165" fontId="4" fillId="0" borderId="10" xfId="60" applyNumberFormat="1" applyFont="1" applyBorder="1" applyProtection="1">
      <alignment/>
      <protection/>
    </xf>
    <xf numFmtId="164" fontId="2" fillId="0" borderId="0" xfId="61" applyFont="1">
      <alignment/>
      <protection/>
    </xf>
    <xf numFmtId="164" fontId="7" fillId="0" borderId="0" xfId="61" applyFont="1" applyAlignment="1" applyProtection="1">
      <alignment horizontal="left"/>
      <protection/>
    </xf>
    <xf numFmtId="164" fontId="7" fillId="0" borderId="0" xfId="63" applyFont="1" applyAlignment="1" applyProtection="1">
      <alignment horizontal="left"/>
      <protection/>
    </xf>
    <xf numFmtId="165" fontId="4" fillId="0" borderId="0" xfId="63" applyNumberFormat="1" applyFont="1" applyAlignment="1" applyProtection="1">
      <alignment/>
      <protection/>
    </xf>
    <xf numFmtId="164" fontId="5" fillId="0" borderId="0" xfId="63" applyFont="1" applyAlignment="1" applyProtection="1">
      <alignment horizontal="left"/>
      <protection/>
    </xf>
    <xf numFmtId="167" fontId="4" fillId="0" borderId="0" xfId="63" applyNumberFormat="1" applyFont="1" applyAlignment="1" applyProtection="1">
      <alignment/>
      <protection/>
    </xf>
    <xf numFmtId="164" fontId="8" fillId="0" borderId="0" xfId="63" applyFont="1">
      <alignment/>
      <protection/>
    </xf>
    <xf numFmtId="164" fontId="10" fillId="0" borderId="0" xfId="59" applyFont="1">
      <alignment/>
      <protection/>
    </xf>
    <xf numFmtId="165" fontId="10" fillId="0" borderId="0" xfId="59" applyNumberFormat="1" applyFont="1">
      <alignment/>
      <protection/>
    </xf>
    <xf numFmtId="164" fontId="4" fillId="0" borderId="11" xfId="59" applyFont="1" applyBorder="1">
      <alignment/>
      <protection/>
    </xf>
    <xf numFmtId="37" fontId="4" fillId="0" borderId="11" xfId="59" applyNumberFormat="1" applyFont="1" applyBorder="1" applyProtection="1">
      <alignment/>
      <protection/>
    </xf>
    <xf numFmtId="165" fontId="4" fillId="0" borderId="11" xfId="59" applyNumberFormat="1" applyFont="1" applyBorder="1">
      <alignment/>
      <protection/>
    </xf>
    <xf numFmtId="164" fontId="8" fillId="0" borderId="0" xfId="65" applyFont="1" applyAlignment="1" applyProtection="1">
      <alignment horizontal="left" wrapText="1"/>
      <protection/>
    </xf>
    <xf numFmtId="164" fontId="8" fillId="0" borderId="0" xfId="65" applyFont="1" applyBorder="1" applyAlignment="1" applyProtection="1">
      <alignment horizontal="left"/>
      <protection/>
    </xf>
    <xf numFmtId="164" fontId="8" fillId="0" borderId="0" xfId="65" applyFont="1" applyAlignment="1" applyProtection="1">
      <alignment horizontal="left"/>
      <protection/>
    </xf>
    <xf numFmtId="164" fontId="8" fillId="0" borderId="11" xfId="65" applyFont="1" applyBorder="1" applyAlignment="1" applyProtection="1">
      <alignment horizontal="left"/>
      <protection/>
    </xf>
    <xf numFmtId="37" fontId="2" fillId="0" borderId="0" xfId="65" applyNumberFormat="1" applyFont="1" applyBorder="1" applyProtection="1">
      <alignment/>
      <protection/>
    </xf>
    <xf numFmtId="164" fontId="2" fillId="0" borderId="0" xfId="65" applyFont="1" applyBorder="1">
      <alignment/>
      <protection/>
    </xf>
    <xf numFmtId="165" fontId="3" fillId="0" borderId="0" xfId="65" applyNumberFormat="1" applyFont="1" applyBorder="1" applyProtection="1">
      <alignment/>
      <protection/>
    </xf>
    <xf numFmtId="0" fontId="5" fillId="0" borderId="0" xfId="0" applyFont="1" applyBorder="1" applyAlignment="1" applyProtection="1">
      <alignment horizontal="left"/>
      <protection/>
    </xf>
    <xf numFmtId="0" fontId="0" fillId="0" borderId="0" xfId="0" applyBorder="1" applyAlignment="1">
      <alignment/>
    </xf>
    <xf numFmtId="164" fontId="5" fillId="0" borderId="11" xfId="63" applyFont="1" applyBorder="1" applyAlignment="1" applyProtection="1">
      <alignment horizontal="left"/>
      <protection/>
    </xf>
    <xf numFmtId="166" fontId="4" fillId="0" borderId="11" xfId="63" applyNumberFormat="1" applyFont="1" applyBorder="1" applyAlignment="1" applyProtection="1">
      <alignment/>
      <protection/>
    </xf>
    <xf numFmtId="165" fontId="4" fillId="0" borderId="11" xfId="63" applyNumberFormat="1" applyFont="1" applyBorder="1" applyAlignment="1" applyProtection="1">
      <alignment/>
      <protection/>
    </xf>
    <xf numFmtId="164" fontId="2" fillId="0" borderId="11" xfId="57" applyFont="1" applyBorder="1" applyAlignment="1" applyProtection="1">
      <alignment horizontal="fill"/>
      <protection/>
    </xf>
    <xf numFmtId="165" fontId="2" fillId="0" borderId="11" xfId="57" applyNumberFormat="1" applyFont="1" applyBorder="1" applyAlignment="1" applyProtection="1">
      <alignment horizontal="fill"/>
      <protection/>
    </xf>
    <xf numFmtId="164" fontId="4" fillId="0" borderId="0" xfId="57" applyFont="1" applyAlignment="1" applyProtection="1">
      <alignment horizontal="centerContinuous"/>
      <protection/>
    </xf>
    <xf numFmtId="164" fontId="4" fillId="0" borderId="0" xfId="57" applyFont="1" applyAlignment="1">
      <alignment horizontal="centerContinuous"/>
      <protection/>
    </xf>
    <xf numFmtId="165" fontId="4" fillId="0" borderId="0" xfId="57" applyNumberFormat="1" applyFont="1" applyAlignment="1">
      <alignment horizontal="centerContinuous"/>
      <protection/>
    </xf>
    <xf numFmtId="164" fontId="8" fillId="0" borderId="0" xfId="58" applyFont="1" applyAlignment="1" applyProtection="1">
      <alignment horizontal="left"/>
      <protection/>
    </xf>
    <xf numFmtId="0" fontId="8" fillId="0" borderId="0" xfId="0" applyFont="1" applyAlignment="1" applyProtection="1">
      <alignment horizontal="left"/>
      <protection/>
    </xf>
    <xf numFmtId="164" fontId="11" fillId="0" borderId="0" xfId="57" applyFont="1">
      <alignment/>
      <protection/>
    </xf>
    <xf numFmtId="37" fontId="11" fillId="0" borderId="0" xfId="57" applyNumberFormat="1" applyFont="1" applyProtection="1">
      <alignment/>
      <protection/>
    </xf>
    <xf numFmtId="165" fontId="11" fillId="0" borderId="0" xfId="57" applyNumberFormat="1" applyFont="1">
      <alignment/>
      <protection/>
    </xf>
    <xf numFmtId="164" fontId="10" fillId="0" borderId="0" xfId="57" applyFont="1" applyAlignment="1" applyProtection="1">
      <alignment horizontal="left"/>
      <protection/>
    </xf>
    <xf numFmtId="164" fontId="10" fillId="0" borderId="0" xfId="57" applyFont="1">
      <alignment/>
      <protection/>
    </xf>
    <xf numFmtId="37" fontId="10" fillId="0" borderId="0" xfId="57" applyNumberFormat="1" applyFont="1" applyAlignment="1" applyProtection="1">
      <alignment horizontal="fill"/>
      <protection/>
    </xf>
    <xf numFmtId="164" fontId="10" fillId="0" borderId="0" xfId="57" applyFont="1" applyBorder="1">
      <alignment/>
      <protection/>
    </xf>
    <xf numFmtId="164" fontId="14" fillId="0" borderId="0" xfId="57" applyFont="1" applyAlignment="1" applyProtection="1">
      <alignment horizontal="left"/>
      <protection/>
    </xf>
    <xf numFmtId="164" fontId="8" fillId="0" borderId="0" xfId="57" applyFont="1" applyAlignment="1" applyProtection="1">
      <alignment horizontal="left"/>
      <protection/>
    </xf>
    <xf numFmtId="164" fontId="11" fillId="0" borderId="0" xfId="58" applyFont="1">
      <alignment/>
      <protection/>
    </xf>
    <xf numFmtId="165" fontId="11" fillId="0" borderId="0" xfId="58" applyNumberFormat="1" applyFont="1">
      <alignment/>
      <protection/>
    </xf>
    <xf numFmtId="164" fontId="10" fillId="0" borderId="0" xfId="58" applyFont="1" applyAlignment="1" applyProtection="1">
      <alignment horizontal="left"/>
      <protection/>
    </xf>
    <xf numFmtId="164" fontId="10" fillId="0" borderId="0" xfId="58" applyFont="1">
      <alignment/>
      <protection/>
    </xf>
    <xf numFmtId="2" fontId="10" fillId="0" borderId="0" xfId="58" applyNumberFormat="1" applyFont="1" applyProtection="1">
      <alignment/>
      <protection/>
    </xf>
    <xf numFmtId="37" fontId="10" fillId="0" borderId="0" xfId="58" applyNumberFormat="1" applyFont="1" applyProtection="1">
      <alignment/>
      <protection/>
    </xf>
    <xf numFmtId="37" fontId="10" fillId="0" borderId="12" xfId="58" applyNumberFormat="1" applyFont="1" applyBorder="1" applyAlignment="1" applyProtection="1">
      <alignment horizontal="fill"/>
      <protection/>
    </xf>
    <xf numFmtId="0" fontId="11" fillId="0" borderId="0" xfId="0" applyFont="1" applyAlignment="1">
      <alignment/>
    </xf>
    <xf numFmtId="165" fontId="11" fillId="0" borderId="0" xfId="0" applyNumberFormat="1" applyFont="1" applyAlignment="1">
      <alignment/>
    </xf>
    <xf numFmtId="0" fontId="10" fillId="0" borderId="0" xfId="0" applyFont="1" applyAlignment="1" applyProtection="1">
      <alignment horizontal="left"/>
      <protection/>
    </xf>
    <xf numFmtId="0" fontId="10" fillId="0" borderId="0" xfId="0" applyFont="1" applyAlignment="1">
      <alignment/>
    </xf>
    <xf numFmtId="37" fontId="10" fillId="0" borderId="0" xfId="0" applyNumberFormat="1" applyFont="1" applyAlignment="1" applyProtection="1">
      <alignment horizontal="fill"/>
      <protection/>
    </xf>
    <xf numFmtId="0" fontId="10" fillId="0" borderId="0" xfId="0" applyFont="1" applyBorder="1" applyAlignment="1" applyProtection="1">
      <alignment horizontal="left"/>
      <protection/>
    </xf>
    <xf numFmtId="164" fontId="8" fillId="0" borderId="0" xfId="60" applyFont="1" applyAlignment="1" applyProtection="1">
      <alignment horizontal="left"/>
      <protection/>
    </xf>
    <xf numFmtId="164" fontId="11" fillId="0" borderId="0" xfId="60" applyFont="1">
      <alignment/>
      <protection/>
    </xf>
    <xf numFmtId="165" fontId="11" fillId="0" borderId="0" xfId="60" applyNumberFormat="1" applyFont="1">
      <alignment/>
      <protection/>
    </xf>
    <xf numFmtId="164" fontId="11" fillId="0" borderId="0" xfId="60" applyFont="1" applyAlignment="1">
      <alignment/>
      <protection/>
    </xf>
    <xf numFmtId="164" fontId="10" fillId="0" borderId="0" xfId="60" applyFont="1" applyAlignment="1" applyProtection="1">
      <alignment horizontal="left"/>
      <protection/>
    </xf>
    <xf numFmtId="164" fontId="14" fillId="0" borderId="0" xfId="60" applyFont="1" applyAlignment="1" applyProtection="1">
      <alignment horizontal="left"/>
      <protection/>
    </xf>
    <xf numFmtId="4" fontId="14" fillId="0" borderId="0" xfId="60" applyNumberFormat="1" applyFont="1" applyProtection="1">
      <alignment/>
      <protection/>
    </xf>
    <xf numFmtId="164" fontId="10" fillId="0" borderId="0" xfId="60" applyFont="1">
      <alignment/>
      <protection/>
    </xf>
    <xf numFmtId="164" fontId="8" fillId="0" borderId="0" xfId="61" applyFont="1" applyAlignment="1" applyProtection="1">
      <alignment horizontal="left"/>
      <protection/>
    </xf>
    <xf numFmtId="164" fontId="11" fillId="0" borderId="0" xfId="61" applyFont="1">
      <alignment/>
      <protection/>
    </xf>
    <xf numFmtId="165" fontId="11" fillId="0" borderId="0" xfId="61" applyNumberFormat="1" applyFont="1">
      <alignment/>
      <protection/>
    </xf>
    <xf numFmtId="164" fontId="10" fillId="0" borderId="0" xfId="61" applyFont="1" applyAlignment="1" applyProtection="1">
      <alignment horizontal="left"/>
      <protection/>
    </xf>
    <xf numFmtId="164" fontId="10" fillId="0" borderId="0" xfId="61" applyFont="1">
      <alignment/>
      <protection/>
    </xf>
    <xf numFmtId="37" fontId="10" fillId="0" borderId="0" xfId="61" applyNumberFormat="1" applyFont="1" applyAlignment="1" applyProtection="1">
      <alignment horizontal="fill"/>
      <protection/>
    </xf>
    <xf numFmtId="37" fontId="10" fillId="0" borderId="12" xfId="61" applyNumberFormat="1" applyFont="1" applyBorder="1" applyAlignment="1" applyProtection="1">
      <alignment horizontal="fill"/>
      <protection/>
    </xf>
    <xf numFmtId="164" fontId="8" fillId="0" borderId="0" xfId="63" applyFont="1" applyAlignment="1" applyProtection="1">
      <alignment horizontal="left"/>
      <protection/>
    </xf>
    <xf numFmtId="164" fontId="11" fillId="0" borderId="0" xfId="63" applyFont="1">
      <alignment/>
      <protection/>
    </xf>
    <xf numFmtId="37" fontId="11" fillId="0" borderId="0" xfId="63" applyNumberFormat="1" applyFont="1" applyProtection="1">
      <alignment/>
      <protection/>
    </xf>
    <xf numFmtId="165" fontId="11" fillId="0" borderId="0" xfId="63" applyNumberFormat="1" applyFont="1">
      <alignment/>
      <protection/>
    </xf>
    <xf numFmtId="164" fontId="10" fillId="0" borderId="0" xfId="63" applyFont="1" applyAlignment="1" applyProtection="1">
      <alignment horizontal="left"/>
      <protection/>
    </xf>
    <xf numFmtId="166" fontId="10" fillId="0" borderId="0" xfId="63" applyNumberFormat="1" applyFont="1" applyAlignment="1" applyProtection="1">
      <alignment/>
      <protection/>
    </xf>
    <xf numFmtId="165" fontId="10" fillId="0" borderId="0" xfId="63" applyNumberFormat="1" applyFont="1" applyAlignment="1" applyProtection="1">
      <alignment/>
      <protection/>
    </xf>
    <xf numFmtId="164" fontId="10" fillId="0" borderId="0" xfId="63" applyFont="1">
      <alignment/>
      <protection/>
    </xf>
    <xf numFmtId="164" fontId="8" fillId="0" borderId="0" xfId="63" applyFont="1" applyAlignment="1">
      <alignment wrapText="1"/>
      <protection/>
    </xf>
    <xf numFmtId="165" fontId="10" fillId="0" borderId="0" xfId="63" applyNumberFormat="1" applyFont="1">
      <alignment/>
      <protection/>
    </xf>
    <xf numFmtId="167" fontId="10" fillId="0" borderId="0" xfId="63" applyNumberFormat="1" applyFont="1" applyAlignment="1" applyProtection="1">
      <alignment/>
      <protection/>
    </xf>
    <xf numFmtId="164" fontId="8" fillId="0" borderId="10" xfId="63" applyFont="1" applyBorder="1" applyAlignment="1" applyProtection="1">
      <alignment horizontal="left"/>
      <protection/>
    </xf>
    <xf numFmtId="3" fontId="10" fillId="0" borderId="10" xfId="63" applyNumberFormat="1" applyFont="1" applyBorder="1" applyProtection="1">
      <alignment/>
      <protection/>
    </xf>
    <xf numFmtId="165" fontId="10" fillId="0" borderId="10" xfId="63" applyNumberFormat="1" applyFont="1" applyBorder="1" applyAlignment="1" applyProtection="1">
      <alignment/>
      <protection/>
    </xf>
    <xf numFmtId="164" fontId="11" fillId="0" borderId="11" xfId="63" applyFont="1" applyBorder="1">
      <alignment/>
      <protection/>
    </xf>
    <xf numFmtId="5" fontId="10" fillId="0" borderId="11" xfId="63" applyNumberFormat="1" applyFont="1" applyBorder="1">
      <alignment/>
      <protection/>
    </xf>
    <xf numFmtId="165" fontId="10" fillId="0" borderId="11" xfId="63" applyNumberFormat="1" applyFont="1" applyBorder="1">
      <alignment/>
      <protection/>
    </xf>
    <xf numFmtId="5" fontId="10" fillId="0" borderId="0" xfId="63" applyNumberFormat="1" applyFont="1">
      <alignment/>
      <protection/>
    </xf>
    <xf numFmtId="164" fontId="8" fillId="0" borderId="0" xfId="59" applyFont="1" applyAlignment="1" applyProtection="1">
      <alignment horizontal="left"/>
      <protection/>
    </xf>
    <xf numFmtId="164" fontId="10" fillId="0" borderId="0" xfId="59" applyFont="1" applyAlignment="1" applyProtection="1">
      <alignment horizontal="left"/>
      <protection/>
    </xf>
    <xf numFmtId="164" fontId="8" fillId="0" borderId="0" xfId="59" applyFont="1">
      <alignment/>
      <protection/>
    </xf>
    <xf numFmtId="37" fontId="10" fillId="0" borderId="0" xfId="59" applyNumberFormat="1" applyFont="1" applyAlignment="1" applyProtection="1">
      <alignment horizontal="fill"/>
      <protection/>
    </xf>
    <xf numFmtId="164" fontId="10" fillId="0" borderId="0" xfId="59" applyFont="1" applyAlignment="1" applyProtection="1">
      <alignment horizontal="left" wrapText="1"/>
      <protection/>
    </xf>
    <xf numFmtId="164" fontId="14" fillId="0" borderId="0" xfId="59" applyFont="1" applyAlignment="1" applyProtection="1">
      <alignment horizontal="left"/>
      <protection/>
    </xf>
    <xf numFmtId="0" fontId="0" fillId="0" borderId="10" xfId="0" applyBorder="1" applyAlignment="1">
      <alignment/>
    </xf>
    <xf numFmtId="37" fontId="10" fillId="0" borderId="0" xfId="59" applyNumberFormat="1" applyFont="1" applyBorder="1" applyAlignment="1" applyProtection="1">
      <alignment horizontal="fill"/>
      <protection/>
    </xf>
    <xf numFmtId="164" fontId="11" fillId="0" borderId="11" xfId="65" applyFont="1" applyBorder="1" applyAlignment="1" applyProtection="1">
      <alignment horizontal="left"/>
      <protection/>
    </xf>
    <xf numFmtId="5" fontId="10" fillId="0" borderId="11" xfId="65" applyNumberFormat="1" applyFont="1" applyBorder="1" applyAlignment="1" applyProtection="1">
      <alignment horizontal="right"/>
      <protection/>
    </xf>
    <xf numFmtId="5" fontId="10" fillId="0" borderId="11" xfId="65" applyNumberFormat="1" applyFont="1" applyBorder="1">
      <alignment/>
      <protection/>
    </xf>
    <xf numFmtId="5" fontId="10" fillId="0" borderId="11" xfId="65" applyNumberFormat="1" applyFont="1" applyBorder="1" applyProtection="1">
      <alignment/>
      <protection/>
    </xf>
    <xf numFmtId="165" fontId="10" fillId="0" borderId="11" xfId="65" applyNumberFormat="1" applyFont="1" applyBorder="1" applyProtection="1">
      <alignment/>
      <protection/>
    </xf>
    <xf numFmtId="164" fontId="11" fillId="0" borderId="0" xfId="65" applyFont="1" applyBorder="1" applyAlignment="1" applyProtection="1">
      <alignment horizontal="left"/>
      <protection/>
    </xf>
    <xf numFmtId="5" fontId="10" fillId="0" borderId="0" xfId="65" applyNumberFormat="1" applyFont="1" applyBorder="1" applyProtection="1">
      <alignment/>
      <protection/>
    </xf>
    <xf numFmtId="5" fontId="10" fillId="0" borderId="0" xfId="65" applyNumberFormat="1" applyFont="1" applyBorder="1">
      <alignment/>
      <protection/>
    </xf>
    <xf numFmtId="165" fontId="10" fillId="0" borderId="0" xfId="65" applyNumberFormat="1" applyFont="1" applyBorder="1" applyProtection="1">
      <alignment/>
      <protection/>
    </xf>
    <xf numFmtId="164" fontId="10" fillId="0" borderId="11" xfId="65" applyFont="1" applyBorder="1" applyAlignment="1" applyProtection="1">
      <alignment horizontal="left"/>
      <protection/>
    </xf>
    <xf numFmtId="167" fontId="10" fillId="0" borderId="11" xfId="65" applyNumberFormat="1" applyFont="1" applyBorder="1" applyProtection="1">
      <alignment/>
      <protection/>
    </xf>
    <xf numFmtId="164" fontId="10" fillId="0" borderId="0" xfId="65" applyFont="1" applyBorder="1" applyAlignment="1" applyProtection="1">
      <alignment horizontal="left"/>
      <protection/>
    </xf>
    <xf numFmtId="167" fontId="10" fillId="0" borderId="0" xfId="65" applyNumberFormat="1" applyFont="1" applyProtection="1">
      <alignment/>
      <protection/>
    </xf>
    <xf numFmtId="164" fontId="17" fillId="0" borderId="11" xfId="59" applyFont="1" applyBorder="1" applyAlignment="1" applyProtection="1">
      <alignment horizontal="left"/>
      <protection/>
    </xf>
    <xf numFmtId="0" fontId="11" fillId="0" borderId="0" xfId="0" applyFont="1" applyBorder="1" applyAlignment="1">
      <alignment/>
    </xf>
    <xf numFmtId="164" fontId="10" fillId="0" borderId="0" xfId="65" applyFont="1" applyBorder="1">
      <alignment/>
      <protection/>
    </xf>
    <xf numFmtId="165" fontId="10" fillId="0" borderId="0" xfId="65" applyNumberFormat="1" applyFont="1" applyBorder="1">
      <alignment/>
      <protection/>
    </xf>
    <xf numFmtId="164" fontId="15" fillId="0" borderId="11" xfId="65" applyFont="1" applyBorder="1" applyAlignment="1" applyProtection="1">
      <alignment horizontal="left"/>
      <protection/>
    </xf>
    <xf numFmtId="165" fontId="10" fillId="0" borderId="11" xfId="65" applyNumberFormat="1" applyFont="1" applyBorder="1">
      <alignment/>
      <protection/>
    </xf>
    <xf numFmtId="164" fontId="15" fillId="0" borderId="0" xfId="65" applyFont="1" applyBorder="1" applyAlignment="1" applyProtection="1">
      <alignment horizontal="left"/>
      <protection/>
    </xf>
    <xf numFmtId="164" fontId="10" fillId="0" borderId="0" xfId="57" applyFont="1" applyAlignment="1" applyProtection="1">
      <alignment horizontal="center"/>
      <protection/>
    </xf>
    <xf numFmtId="164" fontId="10" fillId="0" borderId="0" xfId="57" applyFont="1" applyAlignment="1">
      <alignment horizontal="centerContinuous"/>
      <protection/>
    </xf>
    <xf numFmtId="165" fontId="10" fillId="0" borderId="0" xfId="57" applyNumberFormat="1" applyFont="1" applyAlignment="1">
      <alignment horizontal="centerContinuous"/>
      <protection/>
    </xf>
    <xf numFmtId="0" fontId="10" fillId="0" borderId="0" xfId="0" applyFont="1" applyAlignment="1" applyProtection="1">
      <alignment horizontal="right"/>
      <protection/>
    </xf>
    <xf numFmtId="37" fontId="10" fillId="0" borderId="0" xfId="0" applyNumberFormat="1" applyFont="1" applyAlignment="1" applyProtection="1">
      <alignment horizontal="right"/>
      <protection/>
    </xf>
    <xf numFmtId="0" fontId="10" fillId="0" borderId="0" xfId="0" applyFont="1" applyAlignment="1">
      <alignment horizontal="centerContinuous"/>
    </xf>
    <xf numFmtId="165" fontId="10" fillId="0" borderId="0" xfId="0" applyNumberFormat="1" applyFont="1" applyAlignment="1">
      <alignment horizontal="centerContinuous"/>
    </xf>
    <xf numFmtId="164" fontId="10" fillId="0" borderId="11" xfId="57" applyFont="1" applyBorder="1">
      <alignment/>
      <protection/>
    </xf>
    <xf numFmtId="164" fontId="10" fillId="0" borderId="11" xfId="57" applyFont="1" applyBorder="1" applyAlignment="1" applyProtection="1">
      <alignment horizontal="right"/>
      <protection/>
    </xf>
    <xf numFmtId="164" fontId="10" fillId="0" borderId="11" xfId="57" applyFont="1" applyBorder="1" applyAlignment="1">
      <alignment horizontal="center"/>
      <protection/>
    </xf>
    <xf numFmtId="165" fontId="10" fillId="0" borderId="11" xfId="57" applyNumberFormat="1" applyFont="1" applyBorder="1" applyAlignment="1">
      <alignment horizontal="center"/>
      <protection/>
    </xf>
    <xf numFmtId="164" fontId="8" fillId="0" borderId="11" xfId="63" applyFont="1" applyBorder="1" applyAlignment="1" applyProtection="1">
      <alignment horizontal="left"/>
      <protection/>
    </xf>
    <xf numFmtId="167" fontId="10" fillId="0" borderId="11" xfId="63" applyNumberFormat="1" applyFont="1" applyBorder="1" applyAlignment="1" applyProtection="1">
      <alignment/>
      <protection/>
    </xf>
    <xf numFmtId="165" fontId="10" fillId="0" borderId="11" xfId="63" applyNumberFormat="1" applyFont="1" applyBorder="1" applyAlignment="1" applyProtection="1">
      <alignment/>
      <protection/>
    </xf>
    <xf numFmtId="0" fontId="18" fillId="0" borderId="10" xfId="0" applyFont="1" applyBorder="1" applyAlignment="1">
      <alignment/>
    </xf>
    <xf numFmtId="164" fontId="19" fillId="0" borderId="0" xfId="59" applyFont="1">
      <alignment/>
      <protection/>
    </xf>
    <xf numFmtId="166" fontId="0" fillId="0" borderId="0" xfId="0" applyNumberFormat="1" applyAlignment="1">
      <alignment/>
    </xf>
    <xf numFmtId="164" fontId="10" fillId="0" borderId="0" xfId="57" applyFont="1" applyAlignment="1">
      <alignment horizontal="right"/>
      <protection/>
    </xf>
    <xf numFmtId="164" fontId="10" fillId="0" borderId="0" xfId="57" applyFont="1" applyAlignment="1" applyProtection="1">
      <alignment horizontal="right"/>
      <protection/>
    </xf>
    <xf numFmtId="0" fontId="10" fillId="0" borderId="0" xfId="0" applyFont="1" applyAlignment="1">
      <alignment horizontal="right"/>
    </xf>
    <xf numFmtId="0" fontId="10" fillId="0" borderId="0" xfId="0" applyFont="1" applyAlignment="1" applyProtection="1">
      <alignment horizontal="left" wrapText="1"/>
      <protection/>
    </xf>
    <xf numFmtId="164" fontId="10" fillId="0" borderId="0" xfId="59" applyFont="1" applyAlignment="1">
      <alignment wrapText="1"/>
      <protection/>
    </xf>
    <xf numFmtId="170" fontId="20" fillId="0" borderId="0" xfId="0" applyNumberFormat="1" applyFont="1" applyBorder="1" applyAlignment="1">
      <alignment/>
    </xf>
    <xf numFmtId="171" fontId="20" fillId="0" borderId="0" xfId="0" applyNumberFormat="1" applyFont="1" applyBorder="1" applyAlignment="1">
      <alignment/>
    </xf>
    <xf numFmtId="172" fontId="20" fillId="0" borderId="0" xfId="0" applyNumberFormat="1" applyFont="1" applyBorder="1" applyAlignment="1">
      <alignment/>
    </xf>
    <xf numFmtId="171" fontId="10" fillId="0" borderId="0" xfId="57" applyNumberFormat="1" applyFont="1" applyProtection="1">
      <alignment/>
      <protection/>
    </xf>
    <xf numFmtId="170" fontId="10" fillId="0" borderId="0" xfId="57" applyNumberFormat="1" applyFont="1" applyProtection="1">
      <alignment/>
      <protection/>
    </xf>
    <xf numFmtId="170" fontId="10" fillId="0" borderId="0" xfId="57" applyNumberFormat="1" applyFont="1" applyAlignment="1" applyProtection="1">
      <alignment horizontal="fill"/>
      <protection/>
    </xf>
    <xf numFmtId="170" fontId="10" fillId="0" borderId="0" xfId="57" applyNumberFormat="1" applyFont="1" applyBorder="1" applyProtection="1">
      <alignment/>
      <protection/>
    </xf>
    <xf numFmtId="173" fontId="10" fillId="0" borderId="0" xfId="68" applyNumberFormat="1" applyFont="1" applyBorder="1" applyAlignment="1">
      <alignment horizontal="right"/>
    </xf>
    <xf numFmtId="164" fontId="8" fillId="0" borderId="0" xfId="63" applyFont="1" applyBorder="1">
      <alignment/>
      <protection/>
    </xf>
    <xf numFmtId="164" fontId="8" fillId="0" borderId="0" xfId="65" applyFont="1" applyBorder="1" applyAlignment="1" applyProtection="1">
      <alignment horizontal="left" wrapText="1"/>
      <protection/>
    </xf>
    <xf numFmtId="4" fontId="0" fillId="0" borderId="0" xfId="0" applyNumberFormat="1" applyAlignment="1">
      <alignment/>
    </xf>
    <xf numFmtId="164" fontId="10" fillId="0" borderId="0" xfId="63" applyFont="1" applyAlignment="1">
      <alignment wrapText="1"/>
      <protection/>
    </xf>
    <xf numFmtId="4" fontId="10" fillId="0" borderId="0" xfId="57" applyNumberFormat="1" applyFont="1" applyProtection="1">
      <alignment/>
      <protection/>
    </xf>
    <xf numFmtId="4" fontId="10" fillId="0" borderId="11" xfId="63" applyNumberFormat="1" applyFont="1" applyBorder="1">
      <alignment/>
      <protection/>
    </xf>
    <xf numFmtId="174" fontId="0" fillId="0" borderId="0" xfId="0" applyNumberFormat="1" applyAlignment="1">
      <alignment/>
    </xf>
    <xf numFmtId="171" fontId="10" fillId="0" borderId="0" xfId="57" applyNumberFormat="1" applyFont="1" applyAlignment="1" applyProtection="1">
      <alignment vertical="top"/>
      <protection/>
    </xf>
    <xf numFmtId="4" fontId="10" fillId="0" borderId="0" xfId="57" applyNumberFormat="1" applyFont="1" applyAlignment="1" applyProtection="1">
      <alignment horizontal="right" vertical="top"/>
      <protection/>
    </xf>
    <xf numFmtId="4" fontId="14" fillId="0" borderId="13" xfId="60" applyNumberFormat="1" applyFont="1" applyBorder="1" applyProtection="1">
      <alignment/>
      <protection/>
    </xf>
    <xf numFmtId="164" fontId="10" fillId="0" borderId="0" xfId="60" applyFont="1" applyAlignment="1" applyProtection="1">
      <alignment horizontal="left" vertical="top" wrapText="1"/>
      <protection/>
    </xf>
    <xf numFmtId="166" fontId="10" fillId="0" borderId="0" xfId="57" applyNumberFormat="1" applyFont="1" applyFill="1" applyProtection="1">
      <alignment/>
      <protection/>
    </xf>
    <xf numFmtId="173" fontId="10" fillId="0" borderId="0" xfId="68" applyNumberFormat="1" applyFont="1" applyFill="1" applyBorder="1" applyAlignment="1">
      <alignment horizontal="right"/>
    </xf>
    <xf numFmtId="4" fontId="10" fillId="0" borderId="0" xfId="57" applyNumberFormat="1" applyFont="1" applyFill="1" applyProtection="1">
      <alignment/>
      <protection/>
    </xf>
    <xf numFmtId="171" fontId="10" fillId="0" borderId="0" xfId="57" applyNumberFormat="1" applyFont="1" applyFill="1" applyProtection="1">
      <alignment/>
      <protection/>
    </xf>
    <xf numFmtId="4" fontId="10" fillId="0" borderId="0" xfId="57" applyNumberFormat="1" applyFont="1" applyFill="1" applyAlignment="1" applyProtection="1">
      <alignment horizontal="right"/>
      <protection/>
    </xf>
    <xf numFmtId="173" fontId="10" fillId="0" borderId="0" xfId="68" applyNumberFormat="1" applyFont="1" applyFill="1" applyBorder="1" applyAlignment="1" quotePrefix="1">
      <alignment horizontal="center"/>
    </xf>
    <xf numFmtId="4" fontId="10" fillId="0" borderId="0" xfId="57" applyNumberFormat="1" applyFont="1" applyFill="1" applyAlignment="1" applyProtection="1">
      <alignment horizontal="center"/>
      <protection/>
    </xf>
    <xf numFmtId="4" fontId="10" fillId="0" borderId="0" xfId="57" applyNumberFormat="1" applyFont="1" applyFill="1" applyBorder="1" applyAlignment="1" applyProtection="1">
      <alignment horizontal="right"/>
      <protection/>
    </xf>
    <xf numFmtId="4" fontId="10" fillId="0" borderId="0" xfId="57" applyNumberFormat="1" applyFont="1" applyFill="1" applyBorder="1" applyAlignment="1" applyProtection="1">
      <alignment horizontal="center"/>
      <protection/>
    </xf>
    <xf numFmtId="4" fontId="10" fillId="0" borderId="13" xfId="57" applyNumberFormat="1" applyFont="1" applyFill="1" applyBorder="1" applyAlignment="1" applyProtection="1">
      <alignment horizontal="right"/>
      <protection/>
    </xf>
    <xf numFmtId="4" fontId="10" fillId="0" borderId="0" xfId="57" applyNumberFormat="1" applyFont="1" applyFill="1" applyBorder="1" applyAlignment="1" applyProtection="1" quotePrefix="1">
      <alignment horizontal="center"/>
      <protection/>
    </xf>
    <xf numFmtId="166" fontId="10" fillId="0" borderId="0" xfId="57" applyNumberFormat="1" applyFont="1" applyFill="1" applyBorder="1" applyAlignment="1" applyProtection="1">
      <alignment horizontal="right"/>
      <protection/>
    </xf>
    <xf numFmtId="164" fontId="2" fillId="0" borderId="0" xfId="57" applyFont="1" applyFill="1" applyAlignment="1" applyProtection="1">
      <alignment horizontal="right"/>
      <protection/>
    </xf>
    <xf numFmtId="164" fontId="2" fillId="0" borderId="0" xfId="57" applyFont="1" applyFill="1" applyAlignment="1">
      <alignment horizontal="center"/>
      <protection/>
    </xf>
    <xf numFmtId="165" fontId="2" fillId="0" borderId="0" xfId="57" applyNumberFormat="1" applyFont="1" applyFill="1" applyAlignment="1">
      <alignment horizontal="center"/>
      <protection/>
    </xf>
    <xf numFmtId="171" fontId="10" fillId="0" borderId="0" xfId="57" applyNumberFormat="1" applyFont="1" applyFill="1" applyAlignment="1" applyProtection="1">
      <alignment vertical="top"/>
      <protection/>
    </xf>
    <xf numFmtId="173" fontId="10" fillId="0" borderId="0" xfId="68" applyNumberFormat="1" applyFont="1" applyFill="1" applyBorder="1" applyAlignment="1">
      <alignment horizontal="right" vertical="top"/>
    </xf>
    <xf numFmtId="170" fontId="10" fillId="0" borderId="0" xfId="57" applyNumberFormat="1" applyFont="1" applyFill="1" applyProtection="1">
      <alignment/>
      <protection/>
    </xf>
    <xf numFmtId="37" fontId="10" fillId="0" borderId="0" xfId="61" applyNumberFormat="1" applyFont="1" applyFill="1" applyAlignment="1" applyProtection="1">
      <alignment horizontal="fill"/>
      <protection/>
    </xf>
    <xf numFmtId="3" fontId="10" fillId="0" borderId="0" xfId="61" applyNumberFormat="1" applyFont="1" applyFill="1" applyAlignment="1" applyProtection="1">
      <alignment horizontal="fill"/>
      <protection/>
    </xf>
    <xf numFmtId="37" fontId="10" fillId="0" borderId="12" xfId="61" applyNumberFormat="1" applyFont="1" applyFill="1" applyBorder="1" applyAlignment="1" applyProtection="1">
      <alignment horizontal="fill"/>
      <protection/>
    </xf>
    <xf numFmtId="3" fontId="10" fillId="0" borderId="12" xfId="61" applyNumberFormat="1" applyFont="1" applyFill="1" applyBorder="1" applyAlignment="1" applyProtection="1">
      <alignment horizontal="fill"/>
      <protection/>
    </xf>
    <xf numFmtId="37" fontId="10" fillId="0" borderId="0" xfId="0" applyNumberFormat="1" applyFont="1" applyFill="1" applyAlignment="1" applyProtection="1">
      <alignment horizontal="fill"/>
      <protection/>
    </xf>
    <xf numFmtId="3" fontId="10" fillId="0" borderId="0" xfId="0" applyNumberFormat="1" applyFont="1" applyFill="1" applyAlignment="1" applyProtection="1">
      <alignment horizontal="fill"/>
      <protection/>
    </xf>
    <xf numFmtId="170" fontId="10" fillId="0" borderId="13" xfId="57" applyNumberFormat="1" applyFont="1" applyFill="1" applyBorder="1" applyProtection="1">
      <alignment/>
      <protection/>
    </xf>
    <xf numFmtId="173" fontId="10" fillId="0" borderId="13" xfId="68" applyNumberFormat="1" applyFont="1" applyFill="1" applyBorder="1" applyAlignment="1">
      <alignment horizontal="right"/>
    </xf>
    <xf numFmtId="170" fontId="10" fillId="0" borderId="0" xfId="57" applyNumberFormat="1" applyFont="1" applyFill="1" applyBorder="1" applyProtection="1">
      <alignment/>
      <protection/>
    </xf>
    <xf numFmtId="0" fontId="0" fillId="0" borderId="0" xfId="0" applyFill="1" applyAlignment="1">
      <alignment/>
    </xf>
    <xf numFmtId="164" fontId="10" fillId="0" borderId="0" xfId="58" applyFont="1" applyFill="1">
      <alignment/>
      <protection/>
    </xf>
    <xf numFmtId="37" fontId="10" fillId="0" borderId="0" xfId="58" applyNumberFormat="1" applyFont="1" applyFill="1" applyAlignment="1" applyProtection="1">
      <alignment horizontal="right"/>
      <protection/>
    </xf>
    <xf numFmtId="37" fontId="10" fillId="0" borderId="0" xfId="58" applyNumberFormat="1" applyFont="1" applyFill="1" applyProtection="1">
      <alignment/>
      <protection/>
    </xf>
    <xf numFmtId="165" fontId="10" fillId="0" borderId="0" xfId="58" applyNumberFormat="1" applyFont="1" applyFill="1" applyAlignment="1" applyProtection="1">
      <alignment horizontal="right"/>
      <protection/>
    </xf>
    <xf numFmtId="2" fontId="10" fillId="0" borderId="0" xfId="58" applyNumberFormat="1" applyFont="1" applyFill="1" applyProtection="1">
      <alignment/>
      <protection/>
    </xf>
    <xf numFmtId="37" fontId="10" fillId="0" borderId="12" xfId="58" applyNumberFormat="1" applyFont="1" applyFill="1" applyBorder="1" applyAlignment="1" applyProtection="1">
      <alignment horizontal="fill"/>
      <protection/>
    </xf>
    <xf numFmtId="37" fontId="10" fillId="0" borderId="0" xfId="57" applyNumberFormat="1" applyFont="1" applyFill="1" applyAlignment="1" applyProtection="1">
      <alignment horizontal="fill"/>
      <protection/>
    </xf>
    <xf numFmtId="170" fontId="10" fillId="0" borderId="0" xfId="57" applyNumberFormat="1" applyFont="1" applyFill="1" applyAlignment="1" applyProtection="1">
      <alignment horizontal="fill"/>
      <protection/>
    </xf>
    <xf numFmtId="170" fontId="14" fillId="0" borderId="0" xfId="57" applyNumberFormat="1" applyFont="1" applyFill="1" applyProtection="1">
      <alignment/>
      <protection/>
    </xf>
    <xf numFmtId="0" fontId="0" fillId="0" borderId="0" xfId="0" applyFont="1" applyAlignment="1">
      <alignment/>
    </xf>
    <xf numFmtId="4" fontId="14" fillId="0" borderId="0" xfId="60" applyNumberFormat="1" applyFont="1" applyFill="1" applyProtection="1">
      <alignment/>
      <protection/>
    </xf>
    <xf numFmtId="165" fontId="14" fillId="0" borderId="0" xfId="60" applyNumberFormat="1" applyFont="1" applyFill="1" applyProtection="1">
      <alignment/>
      <protection/>
    </xf>
    <xf numFmtId="2" fontId="14" fillId="0" borderId="0" xfId="60" applyNumberFormat="1" applyFont="1" applyFill="1" applyProtection="1">
      <alignment/>
      <protection/>
    </xf>
    <xf numFmtId="2" fontId="10" fillId="0" borderId="0" xfId="60" applyNumberFormat="1" applyFont="1" applyFill="1" applyAlignment="1" applyProtection="1">
      <alignment vertical="top"/>
      <protection/>
    </xf>
    <xf numFmtId="165" fontId="16" fillId="0" borderId="0" xfId="60" applyNumberFormat="1" applyFont="1" applyFill="1" applyProtection="1">
      <alignment/>
      <protection locked="0"/>
    </xf>
    <xf numFmtId="164" fontId="10" fillId="0" borderId="12" xfId="60" applyFont="1" applyFill="1" applyBorder="1">
      <alignment/>
      <protection/>
    </xf>
    <xf numFmtId="171" fontId="0" fillId="0" borderId="0" xfId="0" applyNumberFormat="1" applyAlignment="1">
      <alignment/>
    </xf>
    <xf numFmtId="0" fontId="23" fillId="0" borderId="0" xfId="64" applyFont="1" applyBorder="1" applyAlignment="1">
      <alignment horizontal="left" wrapText="1"/>
      <protection/>
    </xf>
    <xf numFmtId="170" fontId="10" fillId="0" borderId="0" xfId="57" applyNumberFormat="1" applyFont="1" applyBorder="1" applyAlignment="1" applyProtection="1">
      <alignment horizontal="right"/>
      <protection/>
    </xf>
    <xf numFmtId="170" fontId="10" fillId="0" borderId="0" xfId="57" applyNumberFormat="1" applyFont="1" applyFill="1" applyBorder="1" applyAlignment="1" applyProtection="1">
      <alignment horizontal="right"/>
      <protection/>
    </xf>
    <xf numFmtId="4" fontId="10" fillId="0" borderId="11" xfId="63" applyNumberFormat="1" applyFont="1" applyFill="1" applyBorder="1">
      <alignment/>
      <protection/>
    </xf>
    <xf numFmtId="5" fontId="10" fillId="0" borderId="0" xfId="63" applyNumberFormat="1" applyFont="1" applyFill="1">
      <alignment/>
      <protection/>
    </xf>
    <xf numFmtId="166" fontId="10" fillId="0" borderId="0" xfId="57" applyNumberFormat="1" applyFont="1" applyFill="1" applyAlignment="1" applyProtection="1">
      <alignment horizontal="right" vertical="top"/>
      <protection/>
    </xf>
    <xf numFmtId="164" fontId="10" fillId="0" borderId="12" xfId="57" applyFont="1" applyBorder="1">
      <alignment/>
      <protection/>
    </xf>
    <xf numFmtId="164" fontId="10" fillId="0" borderId="12" xfId="57" applyFont="1" applyFill="1" applyBorder="1">
      <alignment/>
      <protection/>
    </xf>
    <xf numFmtId="37" fontId="10" fillId="0" borderId="0" xfId="59" applyNumberFormat="1" applyFont="1" applyFill="1" applyBorder="1" applyAlignment="1" applyProtection="1">
      <alignment horizontal="fill"/>
      <protection/>
    </xf>
    <xf numFmtId="4" fontId="14" fillId="0" borderId="13" xfId="60" applyNumberFormat="1" applyFont="1" applyFill="1" applyBorder="1" applyProtection="1">
      <alignment/>
      <protection/>
    </xf>
    <xf numFmtId="4" fontId="10" fillId="0" borderId="12" xfId="57" applyNumberFormat="1" applyFont="1" applyFill="1" applyBorder="1" applyAlignment="1" applyProtection="1">
      <alignment horizontal="right"/>
      <protection/>
    </xf>
    <xf numFmtId="171" fontId="10" fillId="0" borderId="13" xfId="57" applyNumberFormat="1" applyFont="1" applyFill="1" applyBorder="1" applyAlignment="1" applyProtection="1">
      <alignment vertical="top"/>
      <protection/>
    </xf>
    <xf numFmtId="173" fontId="10" fillId="0" borderId="13" xfId="68" applyNumberFormat="1" applyFont="1" applyFill="1" applyBorder="1" applyAlignment="1">
      <alignment horizontal="right" vertical="top"/>
    </xf>
    <xf numFmtId="171" fontId="10" fillId="0" borderId="0" xfId="57" applyNumberFormat="1" applyFont="1" applyFill="1" applyAlignment="1" applyProtection="1">
      <alignment/>
      <protection/>
    </xf>
    <xf numFmtId="171" fontId="10" fillId="0" borderId="0" xfId="57" applyNumberFormat="1" applyFont="1" applyFill="1" applyAlignment="1" applyProtection="1">
      <alignment horizontal="right" vertical="top"/>
      <protection/>
    </xf>
    <xf numFmtId="171" fontId="10" fillId="0" borderId="0" xfId="57" applyNumberFormat="1" applyFont="1" applyAlignment="1" applyProtection="1">
      <alignment/>
      <protection/>
    </xf>
    <xf numFmtId="0" fontId="0" fillId="0" borderId="12" xfId="0" applyBorder="1" applyAlignment="1">
      <alignment/>
    </xf>
    <xf numFmtId="37" fontId="10" fillId="0" borderId="12" xfId="59" applyNumberFormat="1" applyFont="1" applyBorder="1" applyAlignment="1" applyProtection="1">
      <alignment horizontal="fill"/>
      <protection/>
    </xf>
    <xf numFmtId="171" fontId="14" fillId="0" borderId="0" xfId="57" applyNumberFormat="1" applyFont="1" applyFill="1" applyAlignment="1" applyProtection="1">
      <alignment vertical="top"/>
      <protection/>
    </xf>
    <xf numFmtId="173" fontId="14" fillId="0" borderId="0" xfId="68" applyNumberFormat="1" applyFont="1" applyFill="1" applyBorder="1" applyAlignment="1">
      <alignment horizontal="right" vertical="top"/>
    </xf>
    <xf numFmtId="164" fontId="8" fillId="0" borderId="0" xfId="57" applyFont="1" applyFill="1" applyBorder="1" applyAlignment="1" applyProtection="1">
      <alignment horizontal="left"/>
      <protection/>
    </xf>
    <xf numFmtId="164" fontId="11" fillId="0" borderId="0" xfId="63" applyFont="1" applyAlignment="1">
      <alignment/>
      <protection/>
    </xf>
    <xf numFmtId="37" fontId="11" fillId="0" borderId="0" xfId="63" applyNumberFormat="1" applyFont="1" applyAlignment="1" applyProtection="1">
      <alignment/>
      <protection/>
    </xf>
    <xf numFmtId="165" fontId="11" fillId="0" borderId="0" xfId="63" applyNumberFormat="1" applyFont="1" applyAlignment="1">
      <alignment/>
      <protection/>
    </xf>
    <xf numFmtId="173" fontId="10" fillId="0" borderId="0" xfId="68" applyNumberFormat="1" applyFont="1" applyFill="1" applyBorder="1" applyAlignment="1">
      <alignment/>
    </xf>
    <xf numFmtId="170" fontId="10" fillId="0" borderId="0" xfId="57" applyNumberFormat="1" applyFont="1" applyAlignment="1" applyProtection="1">
      <alignment/>
      <protection/>
    </xf>
    <xf numFmtId="170" fontId="10" fillId="0" borderId="0" xfId="57" applyNumberFormat="1" applyFont="1" applyFill="1" applyAlignment="1" applyProtection="1">
      <alignment/>
      <protection/>
    </xf>
    <xf numFmtId="164" fontId="11" fillId="0" borderId="0" xfId="63" applyFont="1" applyFill="1" applyAlignment="1">
      <alignment/>
      <protection/>
    </xf>
    <xf numFmtId="165" fontId="11" fillId="0" borderId="0" xfId="63" applyNumberFormat="1" applyFont="1" applyFill="1" applyAlignment="1">
      <alignment/>
      <protection/>
    </xf>
    <xf numFmtId="164" fontId="10" fillId="0" borderId="12" xfId="63" applyFont="1" applyBorder="1" applyAlignment="1">
      <alignment/>
      <protection/>
    </xf>
    <xf numFmtId="164" fontId="10" fillId="0" borderId="12" xfId="63" applyFont="1" applyFill="1" applyBorder="1" applyAlignment="1">
      <alignment/>
      <protection/>
    </xf>
    <xf numFmtId="0" fontId="0" fillId="0" borderId="12" xfId="0" applyBorder="1" applyAlignment="1">
      <alignment/>
    </xf>
    <xf numFmtId="37" fontId="10" fillId="0" borderId="0" xfId="63" applyNumberFormat="1" applyFont="1" applyAlignment="1" applyProtection="1">
      <alignment/>
      <protection/>
    </xf>
    <xf numFmtId="37" fontId="10" fillId="0" borderId="0" xfId="63" applyNumberFormat="1" applyFont="1" applyFill="1" applyAlignment="1" applyProtection="1">
      <alignment/>
      <protection/>
    </xf>
    <xf numFmtId="0" fontId="0" fillId="0" borderId="0" xfId="0" applyAlignment="1">
      <alignment wrapText="1"/>
    </xf>
    <xf numFmtId="164" fontId="14" fillId="0" borderId="0" xfId="57" applyFont="1" applyFill="1" applyAlignment="1" applyProtection="1">
      <alignment horizontal="left"/>
      <protection/>
    </xf>
    <xf numFmtId="0" fontId="0" fillId="0" borderId="0" xfId="0" applyAlignment="1">
      <alignment/>
    </xf>
    <xf numFmtId="2" fontId="10" fillId="0" borderId="0" xfId="57" applyNumberFormat="1" applyFont="1" applyProtection="1">
      <alignment/>
      <protection/>
    </xf>
    <xf numFmtId="2" fontId="10" fillId="0" borderId="0" xfId="57" applyNumberFormat="1" applyFont="1" applyFill="1" applyProtection="1">
      <alignment/>
      <protection/>
    </xf>
    <xf numFmtId="2" fontId="10" fillId="0" borderId="0" xfId="0" applyNumberFormat="1" applyFont="1" applyAlignment="1" applyProtection="1">
      <alignment horizontal="fill"/>
      <protection/>
    </xf>
    <xf numFmtId="2" fontId="10" fillId="0" borderId="0" xfId="0" applyNumberFormat="1" applyFont="1" applyFill="1" applyAlignment="1" applyProtection="1">
      <alignment horizontal="fill"/>
      <protection/>
    </xf>
    <xf numFmtId="2" fontId="0" fillId="0" borderId="0" xfId="0" applyNumberFormat="1" applyAlignment="1">
      <alignment/>
    </xf>
    <xf numFmtId="2" fontId="10" fillId="0" borderId="0" xfId="57" applyNumberFormat="1" applyFont="1" applyAlignment="1" applyProtection="1">
      <alignment horizontal="right"/>
      <protection/>
    </xf>
    <xf numFmtId="2" fontId="10" fillId="0" borderId="0" xfId="57" applyNumberFormat="1" applyFont="1" applyFill="1" applyAlignment="1" applyProtection="1">
      <alignment horizontal="right"/>
      <protection/>
    </xf>
    <xf numFmtId="2" fontId="10" fillId="0" borderId="13" xfId="57" applyNumberFormat="1" applyFont="1" applyBorder="1" applyProtection="1">
      <alignment/>
      <protection/>
    </xf>
    <xf numFmtId="2" fontId="10" fillId="0" borderId="13" xfId="57" applyNumberFormat="1" applyFont="1" applyFill="1" applyBorder="1" applyProtection="1">
      <alignment/>
      <protection/>
    </xf>
    <xf numFmtId="2" fontId="10" fillId="0" borderId="0" xfId="58" applyNumberFormat="1" applyFont="1" applyFill="1">
      <alignment/>
      <protection/>
    </xf>
    <xf numFmtId="2" fontId="10" fillId="0" borderId="0" xfId="58" applyNumberFormat="1" applyFont="1" applyFill="1" applyAlignment="1" applyProtection="1">
      <alignment horizontal="right"/>
      <protection/>
    </xf>
    <xf numFmtId="2" fontId="10" fillId="0" borderId="0" xfId="57" applyNumberFormat="1" applyFont="1" applyFill="1" applyAlignment="1" applyProtection="1">
      <alignment horizontal="fill"/>
      <protection/>
    </xf>
    <xf numFmtId="2" fontId="14" fillId="0" borderId="0" xfId="57" applyNumberFormat="1" applyFont="1" applyFill="1" applyProtection="1">
      <alignment/>
      <protection/>
    </xf>
    <xf numFmtId="165" fontId="10" fillId="0" borderId="0" xfId="57" applyNumberFormat="1" applyFont="1" applyProtection="1">
      <alignment/>
      <protection/>
    </xf>
    <xf numFmtId="171" fontId="10" fillId="0" borderId="13" xfId="57" applyNumberFormat="1" applyFont="1" applyBorder="1" applyAlignment="1" applyProtection="1">
      <alignment vertical="top"/>
      <protection/>
    </xf>
    <xf numFmtId="4" fontId="10" fillId="0" borderId="13" xfId="57" applyNumberFormat="1" applyFont="1" applyBorder="1" applyAlignment="1" applyProtection="1">
      <alignment horizontal="right" vertical="top"/>
      <protection/>
    </xf>
    <xf numFmtId="2" fontId="10" fillId="0" borderId="0" xfId="57" applyNumberFormat="1" applyFont="1" applyFill="1" applyAlignment="1" applyProtection="1">
      <alignment vertical="top"/>
      <protection/>
    </xf>
    <xf numFmtId="2" fontId="16" fillId="0" borderId="0" xfId="60" applyNumberFormat="1" applyFont="1" applyFill="1" applyProtection="1">
      <alignment/>
      <protection locked="0"/>
    </xf>
    <xf numFmtId="2" fontId="10" fillId="0" borderId="0" xfId="61" applyNumberFormat="1" applyFont="1" applyFill="1" applyAlignment="1" applyProtection="1">
      <alignment horizontal="fill"/>
      <protection/>
    </xf>
    <xf numFmtId="2" fontId="10" fillId="0" borderId="0" xfId="57" applyNumberFormat="1" applyFont="1" applyFill="1" applyAlignment="1" applyProtection="1">
      <alignment/>
      <protection/>
    </xf>
    <xf numFmtId="2" fontId="14" fillId="0" borderId="0" xfId="57" applyNumberFormat="1" applyFont="1" applyFill="1" applyAlignment="1" applyProtection="1">
      <alignment vertical="top"/>
      <protection/>
    </xf>
    <xf numFmtId="2" fontId="10" fillId="0" borderId="0" xfId="59" applyNumberFormat="1" applyFont="1" applyBorder="1" applyAlignment="1" applyProtection="1">
      <alignment horizontal="fill"/>
      <protection/>
    </xf>
    <xf numFmtId="164" fontId="8" fillId="24" borderId="0" xfId="58" applyFont="1" applyFill="1" applyAlignment="1" applyProtection="1">
      <alignment horizontal="left"/>
      <protection/>
    </xf>
    <xf numFmtId="170" fontId="10" fillId="24" borderId="0" xfId="57" applyNumberFormat="1" applyFont="1" applyFill="1" applyAlignment="1" applyProtection="1">
      <alignment/>
      <protection/>
    </xf>
    <xf numFmtId="164" fontId="4" fillId="0" borderId="0" xfId="65" applyFont="1" applyBorder="1" applyAlignment="1" applyProtection="1">
      <alignment horizontal="left"/>
      <protection/>
    </xf>
    <xf numFmtId="0" fontId="6" fillId="0" borderId="0" xfId="0" applyFont="1" applyBorder="1" applyAlignment="1">
      <alignment horizontal="justify" wrapText="1"/>
    </xf>
    <xf numFmtId="0" fontId="26" fillId="0" borderId="0" xfId="0" applyFont="1" applyFill="1" applyBorder="1" applyAlignment="1">
      <alignment wrapText="1"/>
    </xf>
    <xf numFmtId="0" fontId="4" fillId="0" borderId="0" xfId="0" applyFont="1" applyAlignment="1">
      <alignment wrapText="1"/>
    </xf>
    <xf numFmtId="0" fontId="6" fillId="0" borderId="0" xfId="62" applyFont="1" applyBorder="1" applyAlignment="1">
      <alignment vertical="top" wrapText="1"/>
      <protection/>
    </xf>
    <xf numFmtId="0" fontId="2" fillId="0" borderId="0" xfId="0" applyFont="1" applyBorder="1" applyAlignment="1">
      <alignment vertical="top" wrapText="1"/>
    </xf>
    <xf numFmtId="0" fontId="26" fillId="0" borderId="0" xfId="0" applyNumberFormat="1" applyFont="1" applyBorder="1" applyAlignment="1">
      <alignment wrapText="1"/>
    </xf>
    <xf numFmtId="0" fontId="4" fillId="0" borderId="0" xfId="0" applyFont="1" applyBorder="1" applyAlignment="1">
      <alignment wrapText="1"/>
    </xf>
    <xf numFmtId="0" fontId="13" fillId="0" borderId="0" xfId="0" applyFont="1" applyAlignment="1">
      <alignment horizontal="center"/>
    </xf>
    <xf numFmtId="164" fontId="4" fillId="0" borderId="0" xfId="57" applyFont="1" applyAlignment="1" applyProtection="1">
      <alignment horizontal="center"/>
      <protection/>
    </xf>
    <xf numFmtId="0" fontId="26" fillId="0" borderId="0" xfId="62" applyFont="1" applyFill="1" applyBorder="1" applyAlignment="1">
      <alignment wrapText="1"/>
      <protection/>
    </xf>
    <xf numFmtId="0" fontId="4" fillId="0" borderId="0" xfId="0" applyFont="1" applyFill="1" applyBorder="1" applyAlignment="1">
      <alignment wrapText="1"/>
    </xf>
    <xf numFmtId="0" fontId="26" fillId="0" borderId="0" xfId="0" applyFont="1" applyAlignment="1">
      <alignment wrapText="1"/>
    </xf>
    <xf numFmtId="0" fontId="26" fillId="0" borderId="10" xfId="0" applyFont="1" applyFill="1" applyBorder="1" applyAlignment="1">
      <alignment horizontal="justify" wrapText="1"/>
    </xf>
    <xf numFmtId="0" fontId="10" fillId="0" borderId="0" xfId="0" applyFont="1" applyBorder="1" applyAlignment="1" applyProtection="1">
      <alignmen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IONEWCP" xfId="57"/>
    <cellStyle name="Normal_CISENEW2" xfId="58"/>
    <cellStyle name="Normal_EHRNEW2" xfId="59"/>
    <cellStyle name="Normal_GEONEW2" xfId="60"/>
    <cellStyle name="Normal_MPSNEWCP" xfId="61"/>
    <cellStyle name="Normal_RRANEW" xfId="62"/>
    <cellStyle name="Normal_SBENEW2" xfId="63"/>
    <cellStyle name="Normal_SUMTBLEB" xfId="64"/>
    <cellStyle name="Normal_TOTNSF"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5"/>
  <sheetViews>
    <sheetView showGridLines="0" tabSelected="1" zoomScale="85" zoomScaleNormal="85" zoomScaleSheetLayoutView="75" workbookViewId="0" topLeftCell="A43">
      <selection activeCell="F46" sqref="F46"/>
    </sheetView>
  </sheetViews>
  <sheetFormatPr defaultColWidth="9.140625" defaultRowHeight="12.75"/>
  <cols>
    <col min="1" max="1" width="55.7109375" style="0" customWidth="1"/>
    <col min="2" max="2" width="11.00390625" style="0" customWidth="1"/>
    <col min="3" max="3" width="12.00390625" style="0" customWidth="1"/>
    <col min="4" max="4" width="12.28125" style="0" customWidth="1"/>
    <col min="5" max="5" width="11.140625" style="0" customWidth="1"/>
    <col min="6" max="6" width="13.140625" style="0" customWidth="1"/>
    <col min="7" max="7" width="10.140625" style="0" bestFit="1" customWidth="1"/>
  </cols>
  <sheetData>
    <row r="1" spans="1:7" ht="15.75" customHeight="1">
      <c r="A1" s="303" t="s">
        <v>71</v>
      </c>
      <c r="B1" s="303"/>
      <c r="C1" s="303"/>
      <c r="D1" s="303"/>
      <c r="E1" s="303"/>
      <c r="F1" s="303"/>
      <c r="G1" s="303"/>
    </row>
    <row r="2" spans="1:7" ht="12.75">
      <c r="A2" s="304" t="s">
        <v>31</v>
      </c>
      <c r="B2" s="304"/>
      <c r="C2" s="304"/>
      <c r="D2" s="304"/>
      <c r="E2" s="304"/>
      <c r="F2" s="304"/>
      <c r="G2" s="304"/>
    </row>
    <row r="3" spans="1:7" ht="13.5" thickBot="1">
      <c r="A3" s="58"/>
      <c r="B3" s="58"/>
      <c r="C3" s="58"/>
      <c r="D3" s="58"/>
      <c r="E3" s="58"/>
      <c r="F3" s="58"/>
      <c r="G3" s="59"/>
    </row>
    <row r="4" spans="1:7" ht="15">
      <c r="A4" s="69"/>
      <c r="B4" s="165"/>
      <c r="C4" s="165" t="s">
        <v>66</v>
      </c>
      <c r="D4" s="165" t="s">
        <v>66</v>
      </c>
      <c r="E4" s="166"/>
      <c r="F4" s="149" t="s">
        <v>36</v>
      </c>
      <c r="G4" s="150"/>
    </row>
    <row r="5" spans="1:7" ht="15">
      <c r="A5" s="148" t="s">
        <v>0</v>
      </c>
      <c r="B5" s="151" t="s">
        <v>48</v>
      </c>
      <c r="C5" s="152" t="s">
        <v>105</v>
      </c>
      <c r="D5" s="152" t="s">
        <v>84</v>
      </c>
      <c r="E5" s="167" t="s">
        <v>69</v>
      </c>
      <c r="F5" s="153" t="s">
        <v>104</v>
      </c>
      <c r="G5" s="154"/>
    </row>
    <row r="6" spans="1:7" ht="15.75" thickBot="1">
      <c r="A6" s="155"/>
      <c r="B6" s="156" t="s">
        <v>32</v>
      </c>
      <c r="C6" s="156" t="s">
        <v>106</v>
      </c>
      <c r="D6" s="156" t="s">
        <v>85</v>
      </c>
      <c r="E6" s="156" t="s">
        <v>33</v>
      </c>
      <c r="F6" s="157" t="s">
        <v>34</v>
      </c>
      <c r="G6" s="158" t="s">
        <v>35</v>
      </c>
    </row>
    <row r="7" spans="1:7" ht="12.75">
      <c r="A7" s="1"/>
      <c r="B7" s="1"/>
      <c r="C7" s="1"/>
      <c r="D7" s="1"/>
      <c r="E7" s="1"/>
      <c r="F7" s="1"/>
      <c r="G7" s="3"/>
    </row>
    <row r="8" spans="1:7" ht="14.25">
      <c r="A8" s="254" t="s">
        <v>1</v>
      </c>
      <c r="B8" s="65"/>
      <c r="C8" s="65"/>
      <c r="D8" s="65"/>
      <c r="E8" s="66"/>
      <c r="F8" s="65"/>
      <c r="G8" s="67"/>
    </row>
    <row r="9" spans="1:7" ht="14.25">
      <c r="A9" s="65"/>
      <c r="B9" s="65"/>
      <c r="C9" s="65"/>
      <c r="D9" s="65"/>
      <c r="E9" s="66"/>
      <c r="F9" s="65"/>
      <c r="G9" s="67"/>
    </row>
    <row r="10" spans="1:7" ht="15">
      <c r="A10" s="68" t="s">
        <v>2</v>
      </c>
      <c r="B10" s="173">
        <v>112.276</v>
      </c>
      <c r="C10" s="192">
        <v>121.26</v>
      </c>
      <c r="D10" s="192">
        <v>60</v>
      </c>
      <c r="E10" s="192">
        <v>128.83</v>
      </c>
      <c r="F10" s="192">
        <f>E10-C10</f>
        <v>7.570000000000007</v>
      </c>
      <c r="G10" s="190">
        <f>F10/C10</f>
        <v>0.06242784100280395</v>
      </c>
    </row>
    <row r="11" spans="1:7" ht="15">
      <c r="A11" s="69"/>
      <c r="B11" s="70"/>
      <c r="C11" s="223"/>
      <c r="D11" s="223"/>
      <c r="E11" s="223"/>
      <c r="F11" s="223"/>
      <c r="G11" s="223"/>
    </row>
    <row r="12" spans="1:7" ht="15">
      <c r="A12" s="68" t="s">
        <v>64</v>
      </c>
      <c r="B12" s="174">
        <f>102.593+97.449</f>
        <v>200.042</v>
      </c>
      <c r="C12" s="206">
        <v>211.62</v>
      </c>
      <c r="D12" s="206">
        <v>60</v>
      </c>
      <c r="E12" s="206">
        <v>221.84</v>
      </c>
      <c r="F12" s="272">
        <f>E12-C12</f>
        <v>10.219999999999999</v>
      </c>
      <c r="G12" s="190">
        <f>F12/C12</f>
        <v>0.04829411208770437</v>
      </c>
    </row>
    <row r="13" spans="1:7" ht="15">
      <c r="A13" s="69"/>
      <c r="B13" s="175"/>
      <c r="C13" s="224"/>
      <c r="D13" s="224"/>
      <c r="E13" s="224"/>
      <c r="F13" s="282"/>
      <c r="G13" s="223"/>
    </row>
    <row r="14" spans="1:7" ht="15">
      <c r="A14" s="68" t="s">
        <v>3</v>
      </c>
      <c r="B14" s="174">
        <v>110.713</v>
      </c>
      <c r="C14" s="206">
        <v>120.38</v>
      </c>
      <c r="D14" s="206">
        <v>70</v>
      </c>
      <c r="E14" s="206">
        <v>133.92</v>
      </c>
      <c r="F14" s="272">
        <f>E14-C14</f>
        <v>13.539999999999992</v>
      </c>
      <c r="G14" s="190">
        <f>F14/C14</f>
        <v>0.11247715567369988</v>
      </c>
    </row>
    <row r="15" spans="1:7" ht="15">
      <c r="A15" s="69"/>
      <c r="B15" s="175"/>
      <c r="C15" s="224"/>
      <c r="D15" s="224"/>
      <c r="E15" s="224"/>
      <c r="F15" s="282"/>
      <c r="G15" s="223"/>
    </row>
    <row r="16" spans="1:7" ht="15">
      <c r="A16" s="68" t="s">
        <v>37</v>
      </c>
      <c r="B16" s="176">
        <f>SUM(B17:B19)</f>
        <v>109.86000000000001</v>
      </c>
      <c r="C16" s="215">
        <f>SUM(C17:C19)</f>
        <v>116.8</v>
      </c>
      <c r="D16" s="215">
        <f>SUM(D17:D19)</f>
        <v>20</v>
      </c>
      <c r="E16" s="176">
        <f>SUM(E17:E19)</f>
        <v>130.14</v>
      </c>
      <c r="F16" s="272">
        <f>E16-C16</f>
        <v>13.33999999999999</v>
      </c>
      <c r="G16" s="190">
        <f>F16/C16</f>
        <v>0.1142123287671232</v>
      </c>
    </row>
    <row r="17" spans="1:7" ht="15">
      <c r="A17" s="72" t="s">
        <v>4</v>
      </c>
      <c r="B17" s="225">
        <v>47.87</v>
      </c>
      <c r="C17" s="225">
        <v>47.61</v>
      </c>
      <c r="D17" s="225">
        <v>0</v>
      </c>
      <c r="E17" s="225">
        <v>56.25</v>
      </c>
      <c r="F17" s="283">
        <f>E17-C17</f>
        <v>8.64</v>
      </c>
      <c r="G17" s="190">
        <f>F17/C17</f>
        <v>0.18147448015122875</v>
      </c>
    </row>
    <row r="18" spans="1:7" ht="15">
      <c r="A18" s="72" t="s">
        <v>5</v>
      </c>
      <c r="B18" s="225">
        <v>35.78</v>
      </c>
      <c r="C18" s="225">
        <v>39.36</v>
      </c>
      <c r="D18" s="225">
        <v>20</v>
      </c>
      <c r="E18" s="225">
        <v>41</v>
      </c>
      <c r="F18" s="283">
        <f>E18-C18</f>
        <v>1.6400000000000006</v>
      </c>
      <c r="G18" s="190">
        <f>F18/C18</f>
        <v>0.041666666666666685</v>
      </c>
    </row>
    <row r="19" spans="1:7" s="216" customFormat="1" ht="14.25" customHeight="1">
      <c r="A19" s="269" t="s">
        <v>97</v>
      </c>
      <c r="B19" s="225">
        <v>26.21</v>
      </c>
      <c r="C19" s="225">
        <v>29.83</v>
      </c>
      <c r="D19" s="225">
        <v>0</v>
      </c>
      <c r="E19" s="225">
        <v>32.89</v>
      </c>
      <c r="F19" s="283">
        <f>E19-C19</f>
        <v>3.0600000000000023</v>
      </c>
      <c r="G19" s="190">
        <f>F19/C19</f>
        <v>0.10258129399932962</v>
      </c>
    </row>
    <row r="20" spans="1:7" ht="15">
      <c r="A20" s="69"/>
      <c r="B20" s="175"/>
      <c r="C20" s="224"/>
      <c r="D20" s="224"/>
      <c r="E20" s="224"/>
      <c r="F20" s="282"/>
      <c r="G20" s="223"/>
    </row>
    <row r="21" spans="1:7" ht="18">
      <c r="A21" s="68" t="s">
        <v>107</v>
      </c>
      <c r="B21" s="235">
        <v>82.73</v>
      </c>
      <c r="C21" s="236">
        <v>85.75</v>
      </c>
      <c r="D21" s="236">
        <v>50</v>
      </c>
      <c r="E21" s="236">
        <v>118.27</v>
      </c>
      <c r="F21" s="272">
        <f>E21-C21</f>
        <v>32.519999999999996</v>
      </c>
      <c r="G21" s="214">
        <f>F21/C21</f>
        <v>0.3792419825072886</v>
      </c>
    </row>
    <row r="22" spans="1:6" ht="15">
      <c r="A22" s="71"/>
      <c r="B22" s="240"/>
      <c r="C22" s="241"/>
      <c r="D22" s="241"/>
      <c r="E22" s="241"/>
      <c r="F22" s="241"/>
    </row>
    <row r="23" spans="1:7" ht="17.25">
      <c r="A23" s="73" t="s">
        <v>108</v>
      </c>
      <c r="B23" s="173">
        <f>B10+B12+B14+B16+B21</f>
        <v>615.621</v>
      </c>
      <c r="C23" s="192">
        <f>C10+C12+C14+C16+C21</f>
        <v>655.81</v>
      </c>
      <c r="D23" s="173">
        <f>D10+D12+D14+D16+D21</f>
        <v>260</v>
      </c>
      <c r="E23" s="173">
        <f>E10+E12+E14+E16+E21</f>
        <v>733</v>
      </c>
      <c r="F23" s="173">
        <f>F10+F12+F14+F16+F21</f>
        <v>77.18999999999998</v>
      </c>
      <c r="G23" s="190">
        <f>F23/C23</f>
        <v>0.1177017733794849</v>
      </c>
    </row>
    <row r="24" spans="1:7" ht="13.5" thickBot="1">
      <c r="A24" s="2"/>
      <c r="B24" s="2"/>
      <c r="C24" s="2"/>
      <c r="D24" s="2"/>
      <c r="E24" s="2"/>
      <c r="F24" s="2"/>
      <c r="G24" s="7"/>
    </row>
    <row r="25" spans="1:7" ht="9" customHeight="1">
      <c r="A25" s="8"/>
      <c r="B25" s="9"/>
      <c r="C25" s="10"/>
      <c r="D25" s="10"/>
      <c r="E25" s="9"/>
      <c r="F25" s="9"/>
      <c r="G25" s="11"/>
    </row>
    <row r="26" spans="1:7" ht="6.75" customHeight="1">
      <c r="A26" s="2"/>
      <c r="B26" s="2"/>
      <c r="C26" s="2"/>
      <c r="D26" s="2"/>
      <c r="E26" s="2"/>
      <c r="F26" s="5"/>
      <c r="G26" s="6"/>
    </row>
    <row r="27" spans="1:7" ht="14.25">
      <c r="A27" s="63" t="s">
        <v>6</v>
      </c>
      <c r="B27" s="74"/>
      <c r="C27" s="74"/>
      <c r="D27" s="74"/>
      <c r="E27" s="74"/>
      <c r="F27" s="74"/>
      <c r="G27" s="75"/>
    </row>
    <row r="28" spans="1:7" ht="14.25">
      <c r="A28" s="74"/>
      <c r="B28" s="74"/>
      <c r="C28" s="74"/>
      <c r="D28" s="74"/>
      <c r="E28" s="74"/>
      <c r="F28" s="74"/>
      <c r="G28" s="75"/>
    </row>
    <row r="29" spans="1:7" ht="15">
      <c r="A29" s="76" t="s">
        <v>8</v>
      </c>
      <c r="B29" s="173">
        <v>143.629</v>
      </c>
      <c r="C29" s="192">
        <v>156.93</v>
      </c>
      <c r="D29" s="192">
        <v>41.5</v>
      </c>
      <c r="E29" s="192">
        <v>174.83</v>
      </c>
      <c r="F29" s="192">
        <f>E29-C29</f>
        <v>17.900000000000006</v>
      </c>
      <c r="G29" s="190">
        <f>F29/C29</f>
        <v>0.11406359523354365</v>
      </c>
    </row>
    <row r="30" spans="3:7" ht="12.75">
      <c r="C30" s="216"/>
      <c r="D30" s="216"/>
      <c r="E30" s="216"/>
      <c r="F30" s="216"/>
      <c r="G30" s="216"/>
    </row>
    <row r="31" spans="1:7" ht="15">
      <c r="A31" s="76" t="s">
        <v>7</v>
      </c>
      <c r="B31" s="174">
        <v>174.156</v>
      </c>
      <c r="C31" s="206">
        <v>188.31</v>
      </c>
      <c r="D31" s="206">
        <v>92.57</v>
      </c>
      <c r="E31" s="206">
        <v>209.87</v>
      </c>
      <c r="F31" s="272">
        <f>E31-C31</f>
        <v>21.560000000000002</v>
      </c>
      <c r="G31" s="190">
        <f>F31/C31</f>
        <v>0.11449206096330519</v>
      </c>
    </row>
    <row r="32" spans="1:7" ht="15">
      <c r="A32" s="77"/>
      <c r="B32" s="77"/>
      <c r="C32" s="217"/>
      <c r="D32" s="217"/>
      <c r="E32" s="217"/>
      <c r="F32" s="280"/>
      <c r="G32" s="217"/>
    </row>
    <row r="33" spans="1:7" ht="15">
      <c r="A33" s="76" t="s">
        <v>9</v>
      </c>
      <c r="B33" s="174">
        <v>139.331</v>
      </c>
      <c r="C33" s="206">
        <v>150.26</v>
      </c>
      <c r="D33" s="206">
        <v>60.5</v>
      </c>
      <c r="E33" s="206">
        <v>167.56</v>
      </c>
      <c r="F33" s="272">
        <f>E33-C33</f>
        <v>17.30000000000001</v>
      </c>
      <c r="G33" s="190">
        <f>F33/C33</f>
        <v>0.11513376813523235</v>
      </c>
    </row>
    <row r="34" spans="1:7" ht="15">
      <c r="A34" s="77"/>
      <c r="B34" s="79"/>
      <c r="C34" s="218"/>
      <c r="D34" s="218"/>
      <c r="E34" s="219"/>
      <c r="F34" s="281"/>
      <c r="G34" s="220"/>
    </row>
    <row r="35" spans="1:7" ht="15">
      <c r="A35" s="77" t="s">
        <v>10</v>
      </c>
      <c r="B35" s="78">
        <v>78.143</v>
      </c>
      <c r="C35" s="221">
        <v>78.24</v>
      </c>
      <c r="D35" s="221">
        <v>40.43</v>
      </c>
      <c r="E35" s="221">
        <v>80.74</v>
      </c>
      <c r="F35" s="272">
        <f>E35-C35</f>
        <v>2.5</v>
      </c>
      <c r="G35" s="190">
        <f>F35/C35</f>
        <v>0.031952965235173825</v>
      </c>
    </row>
    <row r="36" spans="1:7" ht="15">
      <c r="A36" s="77"/>
      <c r="B36" s="80"/>
      <c r="C36" s="222"/>
      <c r="D36" s="222"/>
      <c r="E36" s="222"/>
      <c r="F36" s="222"/>
      <c r="G36" s="250"/>
    </row>
    <row r="37" spans="1:7" ht="17.25">
      <c r="A37" s="293" t="s">
        <v>101</v>
      </c>
      <c r="B37" s="173">
        <f>B31+B29+B33+B35</f>
        <v>535.259</v>
      </c>
      <c r="C37" s="192">
        <f>C31+C29+C33+C35</f>
        <v>573.74</v>
      </c>
      <c r="D37" s="192">
        <f>SUM(D29:D35)</f>
        <v>235</v>
      </c>
      <c r="E37" s="192">
        <f>SUM(E29:E35)</f>
        <v>633</v>
      </c>
      <c r="F37" s="192">
        <f>SUM(F29:F35)</f>
        <v>59.26000000000002</v>
      </c>
      <c r="G37" s="190">
        <f>F37/C37</f>
        <v>0.103287203262802</v>
      </c>
    </row>
    <row r="38" spans="1:7" ht="13.5" thickBot="1">
      <c r="A38" s="12"/>
      <c r="B38" s="14"/>
      <c r="C38" s="12"/>
      <c r="D38" s="12"/>
      <c r="E38" s="14"/>
      <c r="F38" s="12"/>
      <c r="G38" s="13"/>
    </row>
    <row r="39" spans="1:7" ht="12.75">
      <c r="A39" s="15"/>
      <c r="B39" s="16"/>
      <c r="C39" s="17"/>
      <c r="D39" s="17"/>
      <c r="E39" s="16"/>
      <c r="F39" s="17"/>
      <c r="G39" s="18"/>
    </row>
    <row r="40" spans="1:7" ht="14.25">
      <c r="A40" s="64" t="s">
        <v>11</v>
      </c>
      <c r="B40" s="81"/>
      <c r="C40" s="81"/>
      <c r="D40" s="81"/>
      <c r="E40" s="81"/>
      <c r="F40" s="81"/>
      <c r="G40" s="82"/>
    </row>
    <row r="41" spans="1:7" ht="14.25">
      <c r="A41" s="81"/>
      <c r="B41" s="81"/>
      <c r="C41" s="81"/>
      <c r="D41" s="81"/>
      <c r="E41" s="81"/>
      <c r="F41" s="81"/>
      <c r="G41" s="82"/>
    </row>
    <row r="42" spans="1:7" ht="30">
      <c r="A42" s="168" t="s">
        <v>49</v>
      </c>
      <c r="B42" s="185">
        <v>132.813</v>
      </c>
      <c r="C42" s="204">
        <v>146.02</v>
      </c>
      <c r="D42" s="204">
        <v>60.4</v>
      </c>
      <c r="E42" s="204">
        <v>160.11</v>
      </c>
      <c r="F42" s="204">
        <f>E42-C42</f>
        <v>14.090000000000003</v>
      </c>
      <c r="G42" s="205">
        <f>F42/C42</f>
        <v>0.09649363100945077</v>
      </c>
    </row>
    <row r="43" spans="1:7" ht="15">
      <c r="A43" s="168"/>
      <c r="B43" s="173"/>
      <c r="C43" s="272"/>
      <c r="D43" s="272"/>
      <c r="E43" s="272"/>
      <c r="F43" s="272"/>
      <c r="G43" s="190"/>
    </row>
    <row r="44" spans="1:7" ht="30">
      <c r="A44" s="168" t="s">
        <v>62</v>
      </c>
      <c r="B44" s="174">
        <v>161.108</v>
      </c>
      <c r="C44" s="272">
        <v>174.84</v>
      </c>
      <c r="D44" s="272">
        <v>57.76</v>
      </c>
      <c r="E44" s="272">
        <v>191.66</v>
      </c>
      <c r="F44" s="272">
        <f>E44-C44</f>
        <v>16.819999999999993</v>
      </c>
      <c r="G44" s="190">
        <f>F44/C44</f>
        <v>0.09620224204987413</v>
      </c>
    </row>
    <row r="45" spans="1:7" ht="15">
      <c r="A45" s="84"/>
      <c r="B45" s="85"/>
      <c r="C45" s="211"/>
      <c r="D45" s="211"/>
      <c r="E45" s="211"/>
      <c r="F45" s="212"/>
      <c r="G45" s="211"/>
    </row>
    <row r="46" spans="1:7" ht="30">
      <c r="A46" s="168" t="s">
        <v>68</v>
      </c>
      <c r="B46" s="271">
        <v>83.604</v>
      </c>
      <c r="C46" s="272">
        <v>87.35</v>
      </c>
      <c r="D46" s="272">
        <v>45.84</v>
      </c>
      <c r="E46" s="272">
        <v>95.75</v>
      </c>
      <c r="F46" s="272">
        <f>E46-C46</f>
        <v>8.400000000000006</v>
      </c>
      <c r="G46" s="190">
        <f>F46/C46</f>
        <v>0.09616485403548948</v>
      </c>
    </row>
    <row r="47" spans="1:9" ht="15">
      <c r="A47" s="84"/>
      <c r="B47" s="273"/>
      <c r="C47" s="274"/>
      <c r="D47" s="275"/>
      <c r="E47" s="274"/>
      <c r="F47" s="274"/>
      <c r="G47" s="211"/>
      <c r="I47" t="s">
        <v>51</v>
      </c>
    </row>
    <row r="48" spans="1:7" ht="18">
      <c r="A48" s="309" t="s">
        <v>121</v>
      </c>
      <c r="B48" s="271">
        <v>130.72</v>
      </c>
      <c r="C48" s="272">
        <v>141.23</v>
      </c>
      <c r="D48" s="272">
        <v>55</v>
      </c>
      <c r="E48" s="272">
        <v>156</v>
      </c>
      <c r="F48" s="272">
        <f>E48-C48</f>
        <v>14.77000000000001</v>
      </c>
      <c r="G48" s="190">
        <f>F48/C48</f>
        <v>0.10458117963605475</v>
      </c>
    </row>
    <row r="49" spans="1:7" ht="15">
      <c r="A49" s="86" t="s">
        <v>60</v>
      </c>
      <c r="B49" s="276" t="s">
        <v>90</v>
      </c>
      <c r="C49" s="277" t="s">
        <v>91</v>
      </c>
      <c r="D49" s="277" t="s">
        <v>77</v>
      </c>
      <c r="E49" s="277" t="s">
        <v>92</v>
      </c>
      <c r="F49" s="277" t="s">
        <v>93</v>
      </c>
      <c r="G49" s="190" t="s">
        <v>99</v>
      </c>
    </row>
    <row r="50" spans="1:7" ht="15">
      <c r="A50" s="84"/>
      <c r="B50" s="273"/>
      <c r="C50" s="274"/>
      <c r="D50" s="274"/>
      <c r="E50" s="274"/>
      <c r="F50" s="274"/>
      <c r="G50" s="211"/>
    </row>
    <row r="51" spans="1:7" ht="15">
      <c r="A51" s="83" t="s">
        <v>63</v>
      </c>
      <c r="B51" s="271">
        <v>116.021</v>
      </c>
      <c r="C51" s="272">
        <v>117.45</v>
      </c>
      <c r="D51" s="272">
        <v>32</v>
      </c>
      <c r="E51" s="272">
        <v>132</v>
      </c>
      <c r="F51" s="272">
        <f>E51-C51</f>
        <v>14.549999999999997</v>
      </c>
      <c r="G51" s="190">
        <f>F51/C51</f>
        <v>0.12388250319284799</v>
      </c>
    </row>
    <row r="52" spans="1:7" ht="15">
      <c r="A52" s="84"/>
      <c r="B52" s="273"/>
      <c r="C52" s="274"/>
      <c r="D52" s="274"/>
      <c r="E52" s="274"/>
      <c r="F52" s="274"/>
      <c r="G52" s="211"/>
    </row>
    <row r="53" spans="1:7" ht="15">
      <c r="A53" s="86" t="s">
        <v>50</v>
      </c>
      <c r="B53" s="278">
        <v>25.226</v>
      </c>
      <c r="C53" s="279">
        <v>26.45</v>
      </c>
      <c r="D53" s="279">
        <v>14</v>
      </c>
      <c r="E53" s="279">
        <v>29</v>
      </c>
      <c r="F53" s="279">
        <f>E53-C53</f>
        <v>2.5500000000000007</v>
      </c>
      <c r="G53" s="214">
        <f>F53/C53</f>
        <v>0.0964083175803403</v>
      </c>
    </row>
    <row r="54" spans="1:7" ht="15">
      <c r="A54" s="86"/>
      <c r="B54" s="176"/>
      <c r="C54" s="215"/>
      <c r="D54" s="215"/>
      <c r="E54" s="215"/>
      <c r="F54" s="215"/>
      <c r="G54" s="250"/>
    </row>
    <row r="55" spans="1:7" ht="17.25">
      <c r="A55" s="64" t="s">
        <v>102</v>
      </c>
      <c r="B55" s="173">
        <f>+B42+B44+B46+B48+B51+B53</f>
        <v>649.492</v>
      </c>
      <c r="C55" s="192">
        <f>C42+C44+C46+C48+C51+C53</f>
        <v>693.3400000000001</v>
      </c>
      <c r="D55" s="192">
        <f>D42+D44+D46+D48+D51+D53</f>
        <v>265</v>
      </c>
      <c r="E55" s="192">
        <v>764.52</v>
      </c>
      <c r="F55" s="192">
        <f>SUM(F42:F48,F51:F53)</f>
        <v>71.18</v>
      </c>
      <c r="G55" s="190">
        <f>F55/C55</f>
        <v>0.10266247439928461</v>
      </c>
    </row>
    <row r="56" spans="1:7" ht="13.5" thickBot="1">
      <c r="A56" s="21"/>
      <c r="B56" s="22"/>
      <c r="C56" s="22"/>
      <c r="D56" s="22"/>
      <c r="E56" s="22"/>
      <c r="F56" s="22"/>
      <c r="G56" s="23"/>
    </row>
    <row r="57" spans="1:10" ht="25.5" customHeight="1">
      <c r="A57" s="307" t="s">
        <v>122</v>
      </c>
      <c r="B57" s="298"/>
      <c r="C57" s="298"/>
      <c r="D57" s="298"/>
      <c r="E57" s="298"/>
      <c r="F57" s="298"/>
      <c r="G57" s="298"/>
      <c r="H57" s="234"/>
      <c r="I57" s="234"/>
      <c r="J57" s="234"/>
    </row>
    <row r="58" spans="1:10" ht="26.25" customHeight="1">
      <c r="A58" s="297" t="s">
        <v>120</v>
      </c>
      <c r="B58" s="302"/>
      <c r="C58" s="302"/>
      <c r="D58" s="302"/>
      <c r="E58" s="302"/>
      <c r="F58" s="302"/>
      <c r="G58" s="302"/>
      <c r="H58" s="234"/>
      <c r="I58" s="234"/>
      <c r="J58" s="234"/>
    </row>
    <row r="59" spans="1:7" ht="13.5" customHeight="1">
      <c r="A59" s="301" t="s">
        <v>112</v>
      </c>
      <c r="B59" s="302"/>
      <c r="C59" s="302"/>
      <c r="D59" s="302"/>
      <c r="E59" s="302"/>
      <c r="F59" s="302"/>
      <c r="G59" s="302"/>
    </row>
    <row r="60" spans="1:7" ht="12.75">
      <c r="A60" s="302"/>
      <c r="B60" s="302"/>
      <c r="C60" s="302"/>
      <c r="D60" s="302"/>
      <c r="E60" s="302"/>
      <c r="F60" s="302"/>
      <c r="G60" s="302"/>
    </row>
    <row r="61" spans="1:7" ht="12.75">
      <c r="A61" s="24"/>
      <c r="B61" s="25"/>
      <c r="C61" s="25"/>
      <c r="D61" s="25"/>
      <c r="E61" s="25"/>
      <c r="F61" s="26"/>
      <c r="G61" s="27"/>
    </row>
    <row r="62" spans="1:7" ht="15.75">
      <c r="A62" s="303" t="s">
        <v>71</v>
      </c>
      <c r="B62" s="303"/>
      <c r="C62" s="303"/>
      <c r="D62" s="303"/>
      <c r="E62" s="303"/>
      <c r="F62" s="303"/>
      <c r="G62" s="303"/>
    </row>
    <row r="63" spans="1:7" ht="12.75">
      <c r="A63" s="60" t="s">
        <v>31</v>
      </c>
      <c r="B63" s="61"/>
      <c r="C63" s="61"/>
      <c r="D63" s="61"/>
      <c r="E63" s="61"/>
      <c r="F63" s="60"/>
      <c r="G63" s="62"/>
    </row>
    <row r="64" spans="1:7" ht="13.5" thickBot="1">
      <c r="A64" s="58"/>
      <c r="B64" s="58"/>
      <c r="C64" s="58"/>
      <c r="D64" s="58"/>
      <c r="E64" s="58"/>
      <c r="F64" s="58"/>
      <c r="G64" s="59"/>
    </row>
    <row r="65" spans="1:7" ht="15">
      <c r="A65" s="69"/>
      <c r="B65" s="165"/>
      <c r="C65" s="165" t="s">
        <v>66</v>
      </c>
      <c r="D65" s="165" t="s">
        <v>66</v>
      </c>
      <c r="E65" s="166"/>
      <c r="F65" s="149" t="s">
        <v>36</v>
      </c>
      <c r="G65" s="150"/>
    </row>
    <row r="66" spans="1:7" ht="15">
      <c r="A66" s="148" t="s">
        <v>0</v>
      </c>
      <c r="B66" s="151" t="s">
        <v>48</v>
      </c>
      <c r="C66" s="152" t="s">
        <v>105</v>
      </c>
      <c r="D66" s="152" t="s">
        <v>84</v>
      </c>
      <c r="E66" s="167" t="s">
        <v>69</v>
      </c>
      <c r="F66" s="153" t="s">
        <v>104</v>
      </c>
      <c r="G66" s="154"/>
    </row>
    <row r="67" spans="1:7" ht="15.75" thickBot="1">
      <c r="A67" s="155"/>
      <c r="B67" s="156" t="s">
        <v>32</v>
      </c>
      <c r="C67" s="156" t="s">
        <v>106</v>
      </c>
      <c r="D67" s="156" t="s">
        <v>85</v>
      </c>
      <c r="E67" s="156" t="s">
        <v>33</v>
      </c>
      <c r="F67" s="157" t="s">
        <v>34</v>
      </c>
      <c r="G67" s="158" t="s">
        <v>35</v>
      </c>
    </row>
    <row r="69" spans="1:7" ht="14.25">
      <c r="A69" s="87" t="s">
        <v>12</v>
      </c>
      <c r="B69" s="88"/>
      <c r="C69" s="88"/>
      <c r="D69" s="88"/>
      <c r="E69" s="88"/>
      <c r="F69" s="88"/>
      <c r="G69" s="89"/>
    </row>
    <row r="70" spans="1:7" ht="14.25">
      <c r="A70" s="88"/>
      <c r="B70" s="88"/>
      <c r="C70" s="88"/>
      <c r="D70" s="88"/>
      <c r="E70" s="90"/>
      <c r="F70" s="88"/>
      <c r="G70" s="89"/>
    </row>
    <row r="71" spans="1:7" ht="15">
      <c r="A71" s="91" t="s">
        <v>86</v>
      </c>
      <c r="B71" s="192">
        <v>230.03</v>
      </c>
      <c r="C71" s="192">
        <v>244.6</v>
      </c>
      <c r="D71" s="192">
        <v>68.2</v>
      </c>
      <c r="E71" s="192">
        <v>269.16</v>
      </c>
      <c r="F71" s="192">
        <f>E71-C71</f>
        <v>24.56000000000003</v>
      </c>
      <c r="G71" s="190">
        <f>F71/C71</f>
        <v>0.10040883074407209</v>
      </c>
    </row>
    <row r="72" spans="1:7" ht="15">
      <c r="A72" s="92"/>
      <c r="B72" s="229"/>
      <c r="C72" s="229"/>
      <c r="D72" s="229"/>
      <c r="E72" s="229"/>
      <c r="F72" s="229"/>
      <c r="G72" s="228"/>
    </row>
    <row r="73" spans="1:10" ht="25.5" customHeight="1">
      <c r="A73" s="91" t="s">
        <v>38</v>
      </c>
      <c r="B73" s="272">
        <v>157.82</v>
      </c>
      <c r="C73" s="272">
        <v>171</v>
      </c>
      <c r="D73" s="272">
        <v>85.22</v>
      </c>
      <c r="E73" s="272">
        <v>186.85</v>
      </c>
      <c r="F73" s="272">
        <f>E73-C73</f>
        <v>15.849999999999994</v>
      </c>
      <c r="G73" s="190">
        <f>F73/C73</f>
        <v>0.09269005847953213</v>
      </c>
      <c r="J73" s="180"/>
    </row>
    <row r="74" spans="1:7" ht="15">
      <c r="A74" s="92"/>
      <c r="B74" s="229"/>
      <c r="C74" s="229"/>
      <c r="D74" s="229"/>
      <c r="E74" s="229"/>
      <c r="F74" s="272"/>
      <c r="G74" s="190"/>
    </row>
    <row r="75" spans="1:7" ht="41.25" customHeight="1">
      <c r="A75" s="188" t="s">
        <v>103</v>
      </c>
      <c r="B75" s="230">
        <v>56.96</v>
      </c>
      <c r="C75" s="230">
        <v>61.17</v>
      </c>
      <c r="D75" s="230">
        <v>79.58</v>
      </c>
      <c r="E75" s="230">
        <v>93.92</v>
      </c>
      <c r="F75" s="287">
        <f>E75-C75</f>
        <v>32.75</v>
      </c>
      <c r="G75" s="205">
        <f>F75/C75</f>
        <v>0.5353931665849272</v>
      </c>
    </row>
    <row r="76" spans="1:7" ht="15">
      <c r="A76" s="94"/>
      <c r="B76" s="288"/>
      <c r="C76" s="288"/>
      <c r="D76" s="288"/>
      <c r="E76" s="288"/>
      <c r="F76" s="288"/>
      <c r="G76" s="231"/>
    </row>
    <row r="77" spans="1:7" ht="15">
      <c r="A77" s="91" t="s">
        <v>39</v>
      </c>
      <c r="B77" s="272">
        <v>313.06</v>
      </c>
      <c r="C77" s="272">
        <v>330.36</v>
      </c>
      <c r="D77" s="272">
        <v>114</v>
      </c>
      <c r="E77" s="272">
        <v>359.07</v>
      </c>
      <c r="F77" s="287">
        <f>E77-C77</f>
        <v>28.70999999999998</v>
      </c>
      <c r="G77" s="205">
        <f>F77/C77</f>
        <v>0.08690519433345435</v>
      </c>
    </row>
    <row r="78" spans="1:7" ht="15">
      <c r="A78" s="94"/>
      <c r="B78" s="232"/>
      <c r="C78" s="232"/>
      <c r="D78" s="232"/>
      <c r="E78" s="232"/>
      <c r="F78" s="232"/>
      <c r="G78" s="250"/>
    </row>
    <row r="79" spans="1:7" ht="15">
      <c r="A79" s="87" t="s">
        <v>109</v>
      </c>
      <c r="B79" s="192">
        <f>B71+B73+B77+B75</f>
        <v>757.8700000000001</v>
      </c>
      <c r="C79" s="192">
        <f>C71+C73+C77+C75</f>
        <v>807.13</v>
      </c>
      <c r="D79" s="192">
        <f>D71+D73+D77+D75</f>
        <v>347</v>
      </c>
      <c r="E79" s="192">
        <f>E71+E73+E77+E75</f>
        <v>908.9999999999999</v>
      </c>
      <c r="F79" s="192">
        <f>F71+F73+F75+F77</f>
        <v>101.87</v>
      </c>
      <c r="G79" s="190">
        <f>F79/C79</f>
        <v>0.1262126299356981</v>
      </c>
    </row>
    <row r="80" spans="1:7" ht="13.5" thickBot="1">
      <c r="A80" s="28"/>
      <c r="B80" s="29"/>
      <c r="C80" s="28"/>
      <c r="D80" s="28"/>
      <c r="E80" s="28"/>
      <c r="F80" s="28"/>
      <c r="G80" s="30"/>
    </row>
    <row r="81" spans="1:7" ht="12.75">
      <c r="A81" s="31"/>
      <c r="B81" s="32"/>
      <c r="C81" s="31"/>
      <c r="D81" s="31"/>
      <c r="E81" s="32"/>
      <c r="F81" s="32"/>
      <c r="G81" s="33"/>
    </row>
    <row r="82" spans="1:7" ht="14.25">
      <c r="A82" s="95" t="s">
        <v>13</v>
      </c>
      <c r="B82" s="96"/>
      <c r="C82" s="96"/>
      <c r="D82" s="96"/>
      <c r="E82" s="96"/>
      <c r="F82" s="96"/>
      <c r="G82" s="97"/>
    </row>
    <row r="83" spans="1:7" ht="15">
      <c r="A83" s="35"/>
      <c r="B83" s="96"/>
      <c r="C83" s="96"/>
      <c r="D83" s="96"/>
      <c r="E83" s="96"/>
      <c r="F83" s="96"/>
      <c r="G83" s="97"/>
    </row>
    <row r="84" spans="1:7" ht="15">
      <c r="A84" s="98" t="s">
        <v>14</v>
      </c>
      <c r="B84" s="173">
        <v>217.901</v>
      </c>
      <c r="C84" s="192">
        <v>228.62</v>
      </c>
      <c r="D84" s="192">
        <v>85.8</v>
      </c>
      <c r="E84" s="192">
        <v>250.81</v>
      </c>
      <c r="F84" s="204">
        <f>E84-C84</f>
        <v>22.189999999999998</v>
      </c>
      <c r="G84" s="205">
        <f>F84/C84</f>
        <v>0.09706062461726882</v>
      </c>
    </row>
    <row r="85" spans="1:7" ht="15">
      <c r="A85" s="99"/>
      <c r="B85" s="100"/>
      <c r="C85" s="207"/>
      <c r="D85" s="207"/>
      <c r="E85" s="207"/>
      <c r="F85" s="208"/>
      <c r="G85" s="207"/>
    </row>
    <row r="86" spans="1:7" ht="18" customHeight="1">
      <c r="A86" s="98" t="s">
        <v>15</v>
      </c>
      <c r="B86" s="174">
        <v>194.623</v>
      </c>
      <c r="C86" s="206">
        <v>211.35</v>
      </c>
      <c r="D86" s="206">
        <v>103</v>
      </c>
      <c r="E86" s="206">
        <v>238.6</v>
      </c>
      <c r="F86" s="287">
        <f>E86-C86</f>
        <v>27.25</v>
      </c>
      <c r="G86" s="205">
        <f>F86/C86</f>
        <v>0.12893304944405015</v>
      </c>
    </row>
    <row r="87" spans="1:7" ht="15">
      <c r="A87" s="99"/>
      <c r="B87" s="100"/>
      <c r="C87" s="207"/>
      <c r="D87" s="207"/>
      <c r="E87" s="207"/>
      <c r="F87" s="289"/>
      <c r="G87" s="207"/>
    </row>
    <row r="88" spans="1:7" ht="19.5" customHeight="1">
      <c r="A88" s="98" t="s">
        <v>16</v>
      </c>
      <c r="B88" s="174">
        <v>262.547</v>
      </c>
      <c r="C88" s="206">
        <v>282.13</v>
      </c>
      <c r="D88" s="206">
        <v>106.9</v>
      </c>
      <c r="E88" s="206">
        <v>308.97</v>
      </c>
      <c r="F88" s="287">
        <f>E88-C88</f>
        <v>26.840000000000032</v>
      </c>
      <c r="G88" s="205">
        <f>F88/C88</f>
        <v>0.09513344911920048</v>
      </c>
    </row>
    <row r="89" spans="1:7" ht="15">
      <c r="A89" s="99"/>
      <c r="B89" s="100"/>
      <c r="C89" s="207"/>
      <c r="D89" s="207"/>
      <c r="E89" s="207"/>
      <c r="F89" s="289"/>
      <c r="G89" s="207"/>
    </row>
    <row r="90" spans="1:7" ht="15.75" customHeight="1">
      <c r="A90" s="99" t="s">
        <v>17</v>
      </c>
      <c r="B90" s="174">
        <v>211.752</v>
      </c>
      <c r="C90" s="206">
        <v>226.18</v>
      </c>
      <c r="D90" s="206">
        <v>98</v>
      </c>
      <c r="E90" s="206">
        <v>246.41</v>
      </c>
      <c r="F90" s="287">
        <f>E90-C90</f>
        <v>20.22999999999999</v>
      </c>
      <c r="G90" s="205">
        <f>F90/C90</f>
        <v>0.08944203731541246</v>
      </c>
    </row>
    <row r="91" spans="1:7" ht="15">
      <c r="A91" s="99"/>
      <c r="B91" s="100"/>
      <c r="C91" s="207"/>
      <c r="D91" s="207"/>
      <c r="E91" s="207"/>
      <c r="F91" s="289"/>
      <c r="G91" s="207"/>
    </row>
    <row r="92" spans="1:7" ht="18" customHeight="1">
      <c r="A92" s="98" t="s">
        <v>18</v>
      </c>
      <c r="B92" s="174">
        <v>251.639</v>
      </c>
      <c r="C92" s="206">
        <v>274.47</v>
      </c>
      <c r="D92" s="206">
        <v>96.3</v>
      </c>
      <c r="E92" s="206">
        <v>296.08</v>
      </c>
      <c r="F92" s="287">
        <f>E92-C92</f>
        <v>21.609999999999957</v>
      </c>
      <c r="G92" s="205">
        <f>F92/C92</f>
        <v>0.07873355922323005</v>
      </c>
    </row>
    <row r="93" spans="1:7" ht="15">
      <c r="A93" s="99"/>
      <c r="B93" s="100"/>
      <c r="C93" s="207"/>
      <c r="D93" s="207"/>
      <c r="E93" s="207"/>
      <c r="F93" s="289"/>
      <c r="G93" s="207"/>
    </row>
    <row r="94" spans="1:7" ht="16.5" customHeight="1">
      <c r="A94" s="99" t="s">
        <v>19</v>
      </c>
      <c r="B94" s="174">
        <v>32.671</v>
      </c>
      <c r="C94" s="206">
        <v>33.21</v>
      </c>
      <c r="D94" s="206">
        <v>0</v>
      </c>
      <c r="E94" s="206">
        <v>39.13</v>
      </c>
      <c r="F94" s="287">
        <f>E94-C94</f>
        <v>5.920000000000002</v>
      </c>
      <c r="G94" s="205">
        <f>F94/C94</f>
        <v>0.17825956037338156</v>
      </c>
    </row>
    <row r="95" spans="1:7" s="54" customFormat="1" ht="19.5" customHeight="1">
      <c r="A95" s="99"/>
      <c r="B95" s="101"/>
      <c r="C95" s="209"/>
      <c r="D95" s="209"/>
      <c r="E95" s="209"/>
      <c r="F95" s="210"/>
      <c r="G95" s="250"/>
    </row>
    <row r="96" spans="1:7" s="54" customFormat="1" ht="14.25" customHeight="1">
      <c r="A96" s="95" t="s">
        <v>20</v>
      </c>
      <c r="B96" s="173">
        <f>B84+B86+B88+B90+B92+B94</f>
        <v>1171.133</v>
      </c>
      <c r="C96" s="192">
        <f>C84+C86+C88+C90+C92+C94</f>
        <v>1255.96</v>
      </c>
      <c r="D96" s="192">
        <f>D84+D86+D88+D90+D92+D94</f>
        <v>490.00000000000006</v>
      </c>
      <c r="E96" s="192">
        <f>E84+E86+E88+E90+E92+E94</f>
        <v>1380</v>
      </c>
      <c r="F96" s="192">
        <f>SUM(F84:F94)</f>
        <v>124.03999999999998</v>
      </c>
      <c r="G96" s="190">
        <f>F96/C96</f>
        <v>0.09876110704162551</v>
      </c>
    </row>
    <row r="97" spans="1:7" ht="13.5" thickBot="1">
      <c r="A97" s="21"/>
      <c r="B97" s="22"/>
      <c r="C97" s="22"/>
      <c r="D97" s="22"/>
      <c r="E97" s="22"/>
      <c r="F97" s="22"/>
      <c r="G97" s="23"/>
    </row>
    <row r="98" spans="1:7" ht="12.75">
      <c r="A98" s="53"/>
      <c r="B98" s="19"/>
      <c r="C98" s="19"/>
      <c r="D98" s="19"/>
      <c r="E98" s="19"/>
      <c r="F98" s="19"/>
      <c r="G98" s="20"/>
    </row>
    <row r="99" spans="1:7" ht="14.25">
      <c r="A99" s="102" t="s">
        <v>100</v>
      </c>
      <c r="B99" s="103"/>
      <c r="C99" s="103"/>
      <c r="D99" s="103"/>
      <c r="E99" s="104"/>
      <c r="F99" s="103"/>
      <c r="G99" s="105"/>
    </row>
    <row r="100" spans="1:7" ht="15">
      <c r="A100" s="36"/>
      <c r="B100" s="255"/>
      <c r="C100" s="255"/>
      <c r="D100" s="255"/>
      <c r="E100" s="256"/>
      <c r="F100" s="255"/>
      <c r="G100" s="257"/>
    </row>
    <row r="101" spans="1:7" ht="15">
      <c r="A101" s="106" t="s">
        <v>21</v>
      </c>
      <c r="B101" s="249">
        <v>93.4</v>
      </c>
      <c r="C101" s="247">
        <v>95.14</v>
      </c>
      <c r="D101" s="247">
        <v>42</v>
      </c>
      <c r="E101" s="247">
        <v>101.14</v>
      </c>
      <c r="F101" s="247">
        <f>E101-C101</f>
        <v>6</v>
      </c>
      <c r="G101" s="258">
        <f>F101/C101</f>
        <v>0.06306495690561278</v>
      </c>
    </row>
    <row r="102" spans="1:7" ht="15">
      <c r="A102" s="109"/>
      <c r="B102" s="266"/>
      <c r="C102" s="267"/>
      <c r="D102" s="267"/>
      <c r="E102" s="267"/>
      <c r="F102" s="267"/>
      <c r="G102" s="267"/>
    </row>
    <row r="103" spans="1:7" ht="15">
      <c r="A103" s="106" t="s">
        <v>22</v>
      </c>
      <c r="B103" s="294">
        <v>87.3</v>
      </c>
      <c r="C103" s="294">
        <v>88.7</v>
      </c>
      <c r="D103" s="260">
        <v>43</v>
      </c>
      <c r="E103" s="260">
        <v>96.9</v>
      </c>
      <c r="F103" s="290">
        <f>E103-C103</f>
        <v>8.200000000000003</v>
      </c>
      <c r="G103" s="258">
        <f>F103/C103</f>
        <v>0.09244644870349496</v>
      </c>
    </row>
    <row r="104" spans="1:7" ht="15">
      <c r="A104" s="106"/>
      <c r="B104" s="294"/>
      <c r="C104" s="294"/>
      <c r="D104" s="260"/>
      <c r="E104" s="260"/>
      <c r="F104" s="290"/>
      <c r="G104" s="258"/>
    </row>
    <row r="105" spans="1:7" ht="15">
      <c r="A105" s="106" t="s">
        <v>94</v>
      </c>
      <c r="B105" s="259">
        <v>18.51</v>
      </c>
      <c r="C105" s="260">
        <v>17.66</v>
      </c>
      <c r="D105" s="260">
        <v>0</v>
      </c>
      <c r="E105" s="260">
        <v>24.34</v>
      </c>
      <c r="F105" s="290">
        <f>E105-C105</f>
        <v>6.68</v>
      </c>
      <c r="G105" s="258">
        <f>F105/C105</f>
        <v>0.3782559456398641</v>
      </c>
    </row>
    <row r="106" spans="1:7" ht="15">
      <c r="A106" s="103"/>
      <c r="B106" s="255"/>
      <c r="C106" s="261"/>
      <c r="D106" s="261"/>
      <c r="E106" s="261"/>
      <c r="F106" s="290"/>
      <c r="G106" s="262"/>
    </row>
    <row r="107" spans="1:7" ht="15">
      <c r="A107" s="106" t="s">
        <v>23</v>
      </c>
      <c r="B107" s="259">
        <v>28.66</v>
      </c>
      <c r="C107" s="260">
        <v>38.8</v>
      </c>
      <c r="D107" s="260">
        <v>0</v>
      </c>
      <c r="E107" s="260">
        <v>34.62</v>
      </c>
      <c r="F107" s="290">
        <f>E107-C107</f>
        <v>-4.18</v>
      </c>
      <c r="G107" s="258">
        <f>F107/C107</f>
        <v>-0.1077319587628866</v>
      </c>
    </row>
    <row r="108" spans="1:7" ht="15">
      <c r="A108" s="109"/>
      <c r="B108" s="263"/>
      <c r="C108" s="264"/>
      <c r="D108" s="264"/>
      <c r="E108" s="264"/>
      <c r="F108" s="264"/>
      <c r="G108" s="265"/>
    </row>
    <row r="109" spans="1:7" s="268" customFormat="1" ht="24.75" customHeight="1">
      <c r="A109" s="102" t="s">
        <v>113</v>
      </c>
      <c r="B109" s="249">
        <f>B101+B103+B105+B107</f>
        <v>227.86999999999998</v>
      </c>
      <c r="C109" s="249">
        <f>C101+C103+C105+C107</f>
        <v>240.3</v>
      </c>
      <c r="D109" s="249">
        <f>D101+D103+D105+D107</f>
        <v>85</v>
      </c>
      <c r="E109" s="249">
        <f>E101+E103+E105+E107</f>
        <v>257</v>
      </c>
      <c r="F109" s="249">
        <f>F101+F103+F105+F107</f>
        <v>16.700000000000003</v>
      </c>
      <c r="G109" s="258">
        <f>F109/C109</f>
        <v>0.06949646275488973</v>
      </c>
    </row>
    <row r="110" spans="1:7" ht="13.5" thickBot="1">
      <c r="A110" s="55"/>
      <c r="B110" s="56"/>
      <c r="C110" s="56"/>
      <c r="D110" s="56"/>
      <c r="E110" s="56"/>
      <c r="F110" s="56"/>
      <c r="G110" s="57"/>
    </row>
    <row r="111" spans="1:7" ht="26.25" customHeight="1">
      <c r="A111" s="308" t="s">
        <v>114</v>
      </c>
      <c r="B111" s="308"/>
      <c r="C111" s="308"/>
      <c r="D111" s="308"/>
      <c r="E111" s="308"/>
      <c r="F111" s="308"/>
      <c r="G111" s="308"/>
    </row>
    <row r="112" spans="1:7" ht="12.75">
      <c r="A112" s="38"/>
      <c r="B112" s="39"/>
      <c r="C112" s="39"/>
      <c r="D112" s="39"/>
      <c r="E112" s="39"/>
      <c r="F112" s="39"/>
      <c r="G112" s="37"/>
    </row>
    <row r="113" spans="1:7" ht="15.75">
      <c r="A113" s="303" t="s">
        <v>71</v>
      </c>
      <c r="B113" s="303"/>
      <c r="C113" s="303"/>
      <c r="D113" s="303"/>
      <c r="E113" s="303"/>
      <c r="F113" s="303"/>
      <c r="G113" s="303"/>
    </row>
    <row r="114" spans="1:7" ht="12.75">
      <c r="A114" s="60" t="s">
        <v>31</v>
      </c>
      <c r="B114" s="61"/>
      <c r="C114" s="61"/>
      <c r="D114" s="61"/>
      <c r="E114" s="61"/>
      <c r="F114" s="60"/>
      <c r="G114" s="62"/>
    </row>
    <row r="115" spans="1:7" ht="13.5" thickBot="1">
      <c r="A115" s="58"/>
      <c r="B115" s="58"/>
      <c r="C115" s="58"/>
      <c r="D115" s="58"/>
      <c r="E115" s="58"/>
      <c r="F115" s="58"/>
      <c r="G115" s="59"/>
    </row>
    <row r="116" spans="1:7" ht="15">
      <c r="A116" s="69"/>
      <c r="B116" s="165"/>
      <c r="C116" s="165"/>
      <c r="D116" s="165" t="s">
        <v>66</v>
      </c>
      <c r="E116" s="166"/>
      <c r="F116" s="149" t="s">
        <v>36</v>
      </c>
      <c r="G116" s="150"/>
    </row>
    <row r="117" spans="1:7" ht="15">
      <c r="A117" s="148" t="s">
        <v>0</v>
      </c>
      <c r="B117" s="151" t="s">
        <v>48</v>
      </c>
      <c r="C117" s="152" t="s">
        <v>66</v>
      </c>
      <c r="D117" s="152" t="s">
        <v>84</v>
      </c>
      <c r="E117" s="167" t="s">
        <v>69</v>
      </c>
      <c r="F117" s="153" t="s">
        <v>72</v>
      </c>
      <c r="G117" s="154"/>
    </row>
    <row r="118" spans="1:7" ht="15.75" thickBot="1">
      <c r="A118" s="155"/>
      <c r="B118" s="156" t="s">
        <v>32</v>
      </c>
      <c r="C118" s="156" t="s">
        <v>70</v>
      </c>
      <c r="D118" s="156" t="s">
        <v>85</v>
      </c>
      <c r="E118" s="156" t="s">
        <v>33</v>
      </c>
      <c r="F118" s="157" t="s">
        <v>34</v>
      </c>
      <c r="G118" s="158" t="s">
        <v>35</v>
      </c>
    </row>
    <row r="119" spans="1:7" ht="10.5" customHeight="1">
      <c r="A119" s="34"/>
      <c r="B119" s="4"/>
      <c r="C119" s="201"/>
      <c r="D119" s="201"/>
      <c r="E119" s="201"/>
      <c r="F119" s="202"/>
      <c r="G119" s="203"/>
    </row>
    <row r="120" spans="1:7" ht="33" customHeight="1">
      <c r="A120" s="110" t="s">
        <v>115</v>
      </c>
      <c r="B120" s="185">
        <v>47.774</v>
      </c>
      <c r="C120" s="204">
        <f>44.03</f>
        <v>44.03</v>
      </c>
      <c r="D120" s="204">
        <v>14</v>
      </c>
      <c r="E120" s="204">
        <v>49</v>
      </c>
      <c r="F120" s="204">
        <f>E120-C120</f>
        <v>4.969999999999999</v>
      </c>
      <c r="G120" s="205">
        <f>F120/C120</f>
        <v>0.11287758346581873</v>
      </c>
    </row>
    <row r="121" spans="1:7" ht="15.75" thickBot="1">
      <c r="A121" s="159"/>
      <c r="B121" s="160"/>
      <c r="C121" s="160"/>
      <c r="D121" s="160"/>
      <c r="E121" s="160"/>
      <c r="F121" s="160"/>
      <c r="G121" s="161"/>
    </row>
    <row r="122" spans="1:7" ht="10.5" customHeight="1">
      <c r="A122" s="102"/>
      <c r="B122" s="112"/>
      <c r="C122" s="112"/>
      <c r="D122" s="112"/>
      <c r="E122" s="112"/>
      <c r="F122" s="112"/>
      <c r="G122" s="108"/>
    </row>
    <row r="123" spans="1:7" ht="12.75" customHeight="1">
      <c r="A123" s="102" t="s">
        <v>47</v>
      </c>
      <c r="B123" s="173">
        <v>185.152</v>
      </c>
      <c r="C123" s="192">
        <v>199.28</v>
      </c>
      <c r="D123" s="192">
        <v>80</v>
      </c>
      <c r="E123" s="192">
        <v>219</v>
      </c>
      <c r="F123" s="204">
        <f>E123-C123</f>
        <v>19.72</v>
      </c>
      <c r="G123" s="205">
        <f>F123/C123</f>
        <v>0.09895624247290244</v>
      </c>
    </row>
    <row r="124" spans="1:7" ht="15.75" thickBot="1">
      <c r="A124" s="102"/>
      <c r="B124" s="112"/>
      <c r="C124" s="112"/>
      <c r="D124" s="112"/>
      <c r="E124" s="112"/>
      <c r="F124" s="112"/>
      <c r="G124" s="108"/>
    </row>
    <row r="125" spans="1:7" ht="12.75" customHeight="1">
      <c r="A125" s="113"/>
      <c r="B125" s="114"/>
      <c r="C125" s="114"/>
      <c r="D125" s="114"/>
      <c r="E125" s="114"/>
      <c r="F125" s="114"/>
      <c r="G125" s="115"/>
    </row>
    <row r="126" spans="1:7" ht="15">
      <c r="A126" s="110" t="s">
        <v>52</v>
      </c>
      <c r="B126" s="173"/>
      <c r="C126" s="173"/>
      <c r="D126" s="173"/>
      <c r="E126" s="173"/>
      <c r="F126" s="173"/>
      <c r="G126" s="177"/>
    </row>
    <row r="127" spans="1:7" ht="15">
      <c r="A127" s="110"/>
      <c r="B127" s="182"/>
      <c r="C127" s="182"/>
      <c r="D127" s="182"/>
      <c r="E127" s="182"/>
      <c r="F127" s="182"/>
      <c r="G127" s="177"/>
    </row>
    <row r="128" spans="1:7" ht="15">
      <c r="A128" s="181" t="s">
        <v>53</v>
      </c>
      <c r="B128" s="189">
        <v>91.188</v>
      </c>
      <c r="C128" s="189">
        <v>98.26</v>
      </c>
      <c r="D128" s="189">
        <v>92</v>
      </c>
      <c r="E128" s="189">
        <v>108.7</v>
      </c>
      <c r="F128" s="204">
        <f>E128-C128</f>
        <v>10.439999999999998</v>
      </c>
      <c r="G128" s="205">
        <f>F128/C128</f>
        <v>0.10624872786484833</v>
      </c>
    </row>
    <row r="129" spans="1:7" ht="15">
      <c r="A129" s="181"/>
      <c r="B129" s="189"/>
      <c r="C129" s="189"/>
      <c r="D129" s="189"/>
      <c r="E129" s="189"/>
      <c r="F129" s="189"/>
      <c r="G129" s="190"/>
    </row>
    <row r="130" spans="1:7" ht="15">
      <c r="A130" s="181" t="s">
        <v>54</v>
      </c>
      <c r="B130" s="191">
        <v>59.062</v>
      </c>
      <c r="C130" s="191">
        <v>65.25</v>
      </c>
      <c r="D130" s="191">
        <v>66.5</v>
      </c>
      <c r="E130" s="191">
        <v>72.5</v>
      </c>
      <c r="F130" s="287">
        <f>E130-C130</f>
        <v>7.25</v>
      </c>
      <c r="G130" s="205">
        <f>F130/C130</f>
        <v>0.1111111111111111</v>
      </c>
    </row>
    <row r="131" spans="1:7" ht="15">
      <c r="A131" s="181"/>
      <c r="B131" s="191"/>
      <c r="C131" s="191"/>
      <c r="D131" s="191"/>
      <c r="E131" s="191"/>
      <c r="F131" s="192"/>
      <c r="G131" s="190"/>
    </row>
    <row r="132" spans="1:7" ht="13.5" customHeight="1">
      <c r="A132" s="181" t="s">
        <v>55</v>
      </c>
      <c r="B132" s="191">
        <v>240.084</v>
      </c>
      <c r="C132" s="191">
        <v>246.87</v>
      </c>
      <c r="D132" s="191">
        <v>15.5</v>
      </c>
      <c r="E132" s="191">
        <v>273.6</v>
      </c>
      <c r="F132" s="287">
        <f>E132-C132</f>
        <v>26.730000000000018</v>
      </c>
      <c r="G132" s="205">
        <f>F132/C132</f>
        <v>0.10827561064527896</v>
      </c>
    </row>
    <row r="133" spans="1:7" ht="17.25" customHeight="1">
      <c r="A133" s="181" t="s">
        <v>61</v>
      </c>
      <c r="B133" s="190" t="s">
        <v>74</v>
      </c>
      <c r="C133" s="193" t="s">
        <v>57</v>
      </c>
      <c r="D133" s="206">
        <v>0</v>
      </c>
      <c r="E133" s="193" t="s">
        <v>57</v>
      </c>
      <c r="F133" s="204">
        <v>0</v>
      </c>
      <c r="G133" s="205">
        <v>0</v>
      </c>
    </row>
    <row r="134" spans="1:7" ht="17.25" customHeight="1">
      <c r="A134" s="181"/>
      <c r="B134" s="193"/>
      <c r="C134" s="193"/>
      <c r="D134" s="193"/>
      <c r="E134" s="193"/>
      <c r="F134" s="195"/>
      <c r="G134" s="194"/>
    </row>
    <row r="135" spans="1:7" ht="17.25" customHeight="1">
      <c r="A135" s="181" t="s">
        <v>98</v>
      </c>
      <c r="B135" s="193">
        <v>5.908</v>
      </c>
      <c r="C135" s="193">
        <v>6.29</v>
      </c>
      <c r="D135" s="206">
        <v>0</v>
      </c>
      <c r="E135" s="193">
        <v>7.2</v>
      </c>
      <c r="F135" s="287">
        <f>E135-C135</f>
        <v>0.9100000000000001</v>
      </c>
      <c r="G135" s="205">
        <f>F135/C135</f>
        <v>0.14467408585055647</v>
      </c>
    </row>
    <row r="136" spans="1:7" ht="13.5" customHeight="1">
      <c r="A136" s="181"/>
      <c r="B136" s="196"/>
      <c r="C136" s="196"/>
      <c r="D136" s="206"/>
      <c r="E136" s="196"/>
      <c r="F136" s="197"/>
      <c r="G136" s="194"/>
    </row>
    <row r="137" spans="1:7" ht="17.25" customHeight="1">
      <c r="A137" s="181" t="s">
        <v>58</v>
      </c>
      <c r="B137" s="198">
        <v>50.888</v>
      </c>
      <c r="C137" s="198">
        <v>54</v>
      </c>
      <c r="D137" s="206">
        <v>0</v>
      </c>
      <c r="E137" s="198">
        <v>54</v>
      </c>
      <c r="F137" s="245">
        <f>E137-C137</f>
        <v>0</v>
      </c>
      <c r="G137" s="246">
        <f>F137/C137</f>
        <v>0</v>
      </c>
    </row>
    <row r="138" spans="1:9" ht="12.75" customHeight="1">
      <c r="A138" s="181"/>
      <c r="B138" s="196"/>
      <c r="C138" s="196"/>
      <c r="D138" s="244"/>
      <c r="E138" s="196"/>
      <c r="F138" s="199"/>
      <c r="G138" s="250"/>
      <c r="I138" s="233"/>
    </row>
    <row r="139" spans="1:7" ht="15">
      <c r="A139" s="110" t="s">
        <v>59</v>
      </c>
      <c r="B139" s="200">
        <f>SUM(B128+B130+B132+B135+B137)</f>
        <v>447.13</v>
      </c>
      <c r="C139" s="200">
        <f>SUM(C128+C130+C132+C135+C137)</f>
        <v>470.67</v>
      </c>
      <c r="D139" s="200">
        <f>SUM(D128+D130+D132+D135+D137)</f>
        <v>174</v>
      </c>
      <c r="E139" s="249">
        <f>SUM(E128+E130+E132+E135+E137)</f>
        <v>516</v>
      </c>
      <c r="F139" s="192">
        <f>SUM(F128:F132,F135:F137)</f>
        <v>45.33000000000001</v>
      </c>
      <c r="G139" s="190">
        <f>F139/C139</f>
        <v>0.09630951622155653</v>
      </c>
    </row>
    <row r="140" spans="1:8" ht="15.75" thickBot="1">
      <c r="A140" s="116"/>
      <c r="B140" s="237"/>
      <c r="C140" s="183"/>
      <c r="D140" s="183"/>
      <c r="E140" s="183"/>
      <c r="F140" s="117"/>
      <c r="G140" s="118"/>
      <c r="H140" s="184"/>
    </row>
    <row r="141" spans="1:7" ht="15">
      <c r="A141" s="103"/>
      <c r="B141" s="238"/>
      <c r="C141" s="119"/>
      <c r="D141" s="119"/>
      <c r="E141" s="119"/>
      <c r="F141" s="119"/>
      <c r="G141" s="111"/>
    </row>
    <row r="142" ht="16.5">
      <c r="A142" s="120" t="s">
        <v>116</v>
      </c>
    </row>
    <row r="143" spans="1:7" ht="30">
      <c r="A143" s="124" t="s">
        <v>56</v>
      </c>
      <c r="B143" s="239" t="s">
        <v>73</v>
      </c>
      <c r="C143" s="186" t="s">
        <v>76</v>
      </c>
      <c r="D143" s="186" t="s">
        <v>77</v>
      </c>
      <c r="E143" s="186" t="s">
        <v>87</v>
      </c>
      <c r="F143" s="248" t="s">
        <v>88</v>
      </c>
      <c r="G143" s="205" t="s">
        <v>89</v>
      </c>
    </row>
    <row r="144" spans="1:7" ht="15">
      <c r="A144" s="124" t="s">
        <v>78</v>
      </c>
      <c r="B144" s="239" t="s">
        <v>80</v>
      </c>
      <c r="C144" s="186" t="s">
        <v>81</v>
      </c>
      <c r="D144" s="186" t="s">
        <v>82</v>
      </c>
      <c r="E144" s="239" t="s">
        <v>81</v>
      </c>
      <c r="F144" s="185">
        <v>0</v>
      </c>
      <c r="G144" s="185">
        <v>0</v>
      </c>
    </row>
    <row r="145" spans="1:7" ht="17.25" customHeight="1">
      <c r="A145" s="124" t="s">
        <v>79</v>
      </c>
      <c r="B145" s="285">
        <v>0</v>
      </c>
      <c r="C145" s="285">
        <v>0</v>
      </c>
      <c r="D145" s="286" t="s">
        <v>83</v>
      </c>
      <c r="E145" s="285">
        <v>0</v>
      </c>
      <c r="F145" s="285">
        <v>0</v>
      </c>
      <c r="G145" s="285">
        <v>0</v>
      </c>
    </row>
    <row r="146" spans="1:7" ht="12" customHeight="1">
      <c r="A146" s="124"/>
      <c r="B146" s="185"/>
      <c r="C146" s="185"/>
      <c r="D146" s="186"/>
      <c r="E146" s="185"/>
      <c r="F146" s="185"/>
      <c r="G146" s="185"/>
    </row>
    <row r="147" spans="1:7" ht="17.25">
      <c r="A147" s="120" t="s">
        <v>117</v>
      </c>
      <c r="B147" s="192">
        <v>214.48</v>
      </c>
      <c r="C147" s="173">
        <v>241.34</v>
      </c>
      <c r="D147" s="173">
        <v>550</v>
      </c>
      <c r="E147" s="173">
        <v>271.12</v>
      </c>
      <c r="F147" s="173">
        <f>E147-C147</f>
        <v>29.78</v>
      </c>
      <c r="G147" s="284">
        <f>F147/C147</f>
        <v>0.12339438137068037</v>
      </c>
    </row>
    <row r="148" spans="1:7" ht="15.75" thickBot="1">
      <c r="A148" s="116"/>
      <c r="B148" s="237"/>
      <c r="C148" s="183"/>
      <c r="D148" s="183"/>
      <c r="E148" s="183"/>
      <c r="F148" s="117"/>
      <c r="G148" s="118"/>
    </row>
    <row r="149" spans="1:7" ht="12.75" customHeight="1">
      <c r="A149" s="124"/>
      <c r="B149" s="185"/>
      <c r="C149" s="185"/>
      <c r="D149" s="186"/>
      <c r="E149" s="185"/>
      <c r="F149" s="185"/>
      <c r="G149" s="185"/>
    </row>
    <row r="150" spans="1:9" ht="28.5" customHeight="1">
      <c r="A150" s="178" t="s">
        <v>65</v>
      </c>
      <c r="B150" s="247">
        <v>1.47</v>
      </c>
      <c r="C150" s="249">
        <v>1.5</v>
      </c>
      <c r="D150" s="249">
        <v>0</v>
      </c>
      <c r="E150" s="249">
        <v>1.6</v>
      </c>
      <c r="F150" s="247">
        <f>E150-C150</f>
        <v>0.10000000000000009</v>
      </c>
      <c r="G150" s="190">
        <f>F150/C150</f>
        <v>0.06666666666666672</v>
      </c>
      <c r="I150" s="164"/>
    </row>
    <row r="151" spans="1:7" ht="12.75" customHeight="1" thickBot="1">
      <c r="A151" s="116"/>
      <c r="B151" s="117"/>
      <c r="C151" s="117"/>
      <c r="D151" s="117"/>
      <c r="E151" s="117"/>
      <c r="F151" s="117"/>
      <c r="G151" s="118"/>
    </row>
    <row r="152" spans="1:7" ht="16.5" customHeight="1">
      <c r="A152" s="40" t="s">
        <v>40</v>
      </c>
      <c r="B152" s="107">
        <f>B23+B37+B55+B79+B96+B109+B120+B123+B139+B147+B150</f>
        <v>4853.250999999999</v>
      </c>
      <c r="C152" s="107">
        <f>C23+C37+C55+C79+C96+C109+C120+C123+C139+C147+C150</f>
        <v>5183.099999999999</v>
      </c>
      <c r="D152" s="107">
        <f>D23+D37+D55+D79+D96+D109+D120+D123+D139+D147+D150</f>
        <v>2500</v>
      </c>
      <c r="E152" s="107">
        <f>E23+E37+E55+E79+E96+E109+E120+E123+E139+E147+E150</f>
        <v>5733.240000000001</v>
      </c>
      <c r="F152" s="107">
        <f>E152-C152</f>
        <v>550.1400000000012</v>
      </c>
      <c r="G152" s="108">
        <f>F152/C152</f>
        <v>0.10614111246165447</v>
      </c>
    </row>
    <row r="153" spans="1:7" ht="15.75" thickBot="1">
      <c r="A153" s="116"/>
      <c r="B153" s="117"/>
      <c r="C153" s="117"/>
      <c r="D153" s="117"/>
      <c r="E153" s="117"/>
      <c r="F153" s="117"/>
      <c r="G153" s="118"/>
    </row>
    <row r="154" spans="1:7" ht="10.5" customHeight="1">
      <c r="A154" s="126"/>
      <c r="B154" s="162"/>
      <c r="C154" s="162"/>
      <c r="D154" s="162"/>
      <c r="E154" s="162"/>
      <c r="F154" s="126"/>
      <c r="G154" s="126"/>
    </row>
    <row r="155" spans="1:7" ht="15">
      <c r="A155" s="120" t="s">
        <v>24</v>
      </c>
      <c r="B155" s="163"/>
      <c r="C155" s="163"/>
      <c r="D155" s="163"/>
      <c r="E155" s="163"/>
      <c r="F155" s="41"/>
      <c r="G155" s="42"/>
    </row>
    <row r="156" spans="1:7" ht="12.75" customHeight="1">
      <c r="A156" s="41"/>
      <c r="B156" s="41"/>
      <c r="C156" s="41"/>
      <c r="D156" s="41"/>
      <c r="E156" s="121"/>
      <c r="F156" s="41"/>
      <c r="G156" s="42"/>
    </row>
    <row r="157" spans="1:7" ht="30">
      <c r="A157" s="169" t="s">
        <v>46</v>
      </c>
      <c r="B157" s="185">
        <v>212.299</v>
      </c>
      <c r="C157" s="185">
        <v>226.5</v>
      </c>
      <c r="D157" s="185">
        <v>0</v>
      </c>
      <c r="E157" s="185">
        <v>229.5</v>
      </c>
      <c r="F157" s="204">
        <f>E157-C157</f>
        <v>3</v>
      </c>
      <c r="G157" s="205">
        <f>F157/C157</f>
        <v>0.013245033112582781</v>
      </c>
    </row>
    <row r="158" spans="1:7" ht="15">
      <c r="A158" s="122"/>
      <c r="B158" s="123"/>
      <c r="C158" s="123"/>
      <c r="D158" s="123"/>
      <c r="E158" s="123"/>
      <c r="F158" s="123"/>
      <c r="G158" s="123"/>
    </row>
    <row r="159" spans="1:7" ht="15">
      <c r="A159" s="121" t="s">
        <v>41</v>
      </c>
      <c r="B159" s="174">
        <f>SUM(B160:B162)</f>
        <v>254</v>
      </c>
      <c r="C159" s="174">
        <f>SUM(C160:C162)</f>
        <v>283.23</v>
      </c>
      <c r="D159" s="174">
        <f>SUM(D160:D162)</f>
        <v>85</v>
      </c>
      <c r="E159" s="174">
        <f>SUM(E160:E162)</f>
        <v>289.90999999999997</v>
      </c>
      <c r="F159" s="287">
        <f>E159-C159</f>
        <v>6.67999999999995</v>
      </c>
      <c r="G159" s="205">
        <f>F159/C159</f>
        <v>0.023585072202803196</v>
      </c>
    </row>
    <row r="160" spans="1:7" ht="15">
      <c r="A160" s="125" t="s">
        <v>95</v>
      </c>
      <c r="B160" s="93">
        <v>82.68</v>
      </c>
      <c r="C160" s="227">
        <v>85.41</v>
      </c>
      <c r="D160" s="185">
        <v>0</v>
      </c>
      <c r="E160" s="227">
        <v>86.99</v>
      </c>
      <c r="F160" s="291">
        <f>E160-C160</f>
        <v>1.5799999999999983</v>
      </c>
      <c r="G160" s="253">
        <f>F160/C160</f>
        <v>0.018499004800374644</v>
      </c>
    </row>
    <row r="161" spans="1:7" ht="11.25" customHeight="1">
      <c r="A161" s="125" t="s">
        <v>96</v>
      </c>
      <c r="B161" s="93">
        <v>123.45</v>
      </c>
      <c r="C161" s="227">
        <v>136.82</v>
      </c>
      <c r="D161" s="227">
        <v>60</v>
      </c>
      <c r="E161" s="227">
        <v>144.7</v>
      </c>
      <c r="F161" s="291">
        <f>E161-C161</f>
        <v>7.8799999999999955</v>
      </c>
      <c r="G161" s="253">
        <f>F161/C161</f>
        <v>0.05759391901768744</v>
      </c>
    </row>
    <row r="162" spans="1:7" ht="15">
      <c r="A162" s="125" t="s">
        <v>44</v>
      </c>
      <c r="B162" s="93">
        <v>47.87</v>
      </c>
      <c r="C162" s="227">
        <v>61</v>
      </c>
      <c r="D162" s="227">
        <v>25</v>
      </c>
      <c r="E162" s="227">
        <v>58.22</v>
      </c>
      <c r="F162" s="291">
        <f>E162-C162</f>
        <v>-2.780000000000001</v>
      </c>
      <c r="G162" s="253">
        <f>F162/C162</f>
        <v>-0.0455737704918033</v>
      </c>
    </row>
    <row r="163" spans="1:7" ht="12" customHeight="1">
      <c r="A163" s="41"/>
      <c r="B163" s="127"/>
      <c r="C163" s="242"/>
      <c r="D163" s="242"/>
      <c r="E163" s="127"/>
      <c r="F163" s="292"/>
      <c r="G163" s="127"/>
    </row>
    <row r="164" spans="1:7" ht="15">
      <c r="A164" s="121" t="s">
        <v>25</v>
      </c>
      <c r="B164" s="174">
        <v>159.588</v>
      </c>
      <c r="C164" s="206">
        <v>181.5</v>
      </c>
      <c r="D164" s="206">
        <v>15</v>
      </c>
      <c r="E164" s="174">
        <v>181.44</v>
      </c>
      <c r="F164" s="287">
        <f>E164-C164</f>
        <v>-0.060000000000002274</v>
      </c>
      <c r="G164" s="205">
        <f>F164/C164</f>
        <v>-0.00033057851239670676</v>
      </c>
    </row>
    <row r="165" spans="1:7" ht="15">
      <c r="A165" s="41"/>
      <c r="B165" s="127"/>
      <c r="C165" s="242"/>
      <c r="D165" s="242"/>
      <c r="E165" s="127"/>
      <c r="F165" s="292"/>
      <c r="G165" s="127"/>
    </row>
    <row r="166" spans="1:7" ht="15">
      <c r="A166" s="121" t="s">
        <v>42</v>
      </c>
      <c r="B166" s="174">
        <f>SUM(B167:B169)</f>
        <v>140.37199999999999</v>
      </c>
      <c r="C166" s="206">
        <f>SUM(C167:C169)</f>
        <v>154.03</v>
      </c>
      <c r="D166" s="206">
        <f>SUM(D167:D169)</f>
        <v>0</v>
      </c>
      <c r="E166" s="206">
        <v>156.91</v>
      </c>
      <c r="F166" s="287">
        <f>E166-C166</f>
        <v>2.8799999999999955</v>
      </c>
      <c r="G166" s="205">
        <f>F166/C166</f>
        <v>0.018697656300720608</v>
      </c>
    </row>
    <row r="167" spans="1:7" ht="15">
      <c r="A167" s="125" t="s">
        <v>45</v>
      </c>
      <c r="B167" s="93">
        <v>83.009</v>
      </c>
      <c r="C167" s="227">
        <v>87.5</v>
      </c>
      <c r="D167" s="206">
        <v>0</v>
      </c>
      <c r="E167" s="227">
        <v>90.1</v>
      </c>
      <c r="F167" s="291">
        <f>E167-C167</f>
        <v>2.5999999999999943</v>
      </c>
      <c r="G167" s="253">
        <f>F167/C167</f>
        <v>0.029714285714285648</v>
      </c>
    </row>
    <row r="168" spans="1:7" ht="12.75" customHeight="1">
      <c r="A168" s="125" t="s">
        <v>26</v>
      </c>
      <c r="B168" s="93">
        <v>40.806</v>
      </c>
      <c r="C168" s="227">
        <v>47.28</v>
      </c>
      <c r="D168" s="206">
        <v>0</v>
      </c>
      <c r="E168" s="227">
        <v>47.28</v>
      </c>
      <c r="F168" s="252">
        <f>E168-C168</f>
        <v>0</v>
      </c>
      <c r="G168" s="253">
        <f>F168/C168</f>
        <v>0</v>
      </c>
    </row>
    <row r="169" spans="1:7" ht="15.75" customHeight="1">
      <c r="A169" s="125" t="s">
        <v>27</v>
      </c>
      <c r="B169" s="187">
        <v>16.557</v>
      </c>
      <c r="C169" s="243">
        <v>19.25</v>
      </c>
      <c r="D169" s="213">
        <v>0</v>
      </c>
      <c r="E169" s="243">
        <v>19.53</v>
      </c>
      <c r="F169" s="291">
        <f>E169-C169</f>
        <v>0.28000000000000114</v>
      </c>
      <c r="G169" s="253">
        <f>F169/C169</f>
        <v>0.014545454545454604</v>
      </c>
    </row>
    <row r="170" spans="1:7" ht="12" customHeight="1">
      <c r="A170" s="41"/>
      <c r="B170" s="127"/>
      <c r="C170" s="127"/>
      <c r="D170" s="127"/>
      <c r="E170" s="127"/>
      <c r="F170" s="251"/>
      <c r="G170" s="250"/>
    </row>
    <row r="171" spans="1:7" s="268" customFormat="1" ht="24.75" customHeight="1">
      <c r="A171" s="120" t="s">
        <v>110</v>
      </c>
      <c r="B171" s="173">
        <f>B157+B159+B164+B166</f>
        <v>766.2589999999999</v>
      </c>
      <c r="C171" s="173">
        <f>C157+C159+C164+C166</f>
        <v>845.26</v>
      </c>
      <c r="D171" s="173">
        <f>D157+D159+D164+D166</f>
        <v>100</v>
      </c>
      <c r="E171" s="173">
        <f>E157+E159+E164+E166</f>
        <v>857.7599999999999</v>
      </c>
      <c r="F171" s="192">
        <f>SUM(F157,F159,F164,F166)</f>
        <v>12.499999999999943</v>
      </c>
      <c r="G171" s="205">
        <f>F171/C171</f>
        <v>0.014788349147007954</v>
      </c>
    </row>
    <row r="172" spans="1:10" ht="12.75" customHeight="1" thickBot="1">
      <c r="A172" s="43"/>
      <c r="B172" s="44"/>
      <c r="C172" s="43"/>
      <c r="D172" s="43"/>
      <c r="E172" s="44"/>
      <c r="F172" s="43"/>
      <c r="G172" s="45"/>
      <c r="H172" s="234"/>
      <c r="I172" s="234"/>
      <c r="J172" s="234"/>
    </row>
    <row r="173" spans="1:10" s="268" customFormat="1" ht="27" customHeight="1">
      <c r="A173" s="297" t="s">
        <v>118</v>
      </c>
      <c r="B173" s="298"/>
      <c r="C173" s="298"/>
      <c r="D173" s="298"/>
      <c r="E173" s="298"/>
      <c r="F173" s="298"/>
      <c r="G173" s="298"/>
      <c r="H173" s="270"/>
      <c r="I173" s="270"/>
      <c r="J173" s="270"/>
    </row>
    <row r="174" spans="1:10" ht="12.75">
      <c r="A174" s="305" t="s">
        <v>119</v>
      </c>
      <c r="B174" s="306"/>
      <c r="C174" s="306"/>
      <c r="D174" s="306"/>
      <c r="E174" s="306"/>
      <c r="F174" s="306"/>
      <c r="G174" s="306"/>
      <c r="H174" s="270"/>
      <c r="I174" s="270"/>
      <c r="J174" s="270"/>
    </row>
    <row r="175" spans="1:7" ht="12.75">
      <c r="A175" s="305" t="s">
        <v>111</v>
      </c>
      <c r="B175" s="306"/>
      <c r="C175" s="306"/>
      <c r="D175" s="306"/>
      <c r="E175" s="306"/>
      <c r="F175" s="306"/>
      <c r="G175" s="306"/>
    </row>
    <row r="176" spans="1:7" ht="12.75">
      <c r="A176" s="296"/>
      <c r="B176" s="296"/>
      <c r="C176" s="296"/>
      <c r="D176" s="296"/>
      <c r="E176" s="296"/>
      <c r="F176" s="296"/>
      <c r="G176" s="296"/>
    </row>
    <row r="177" spans="1:7" ht="15.75">
      <c r="A177" s="303" t="s">
        <v>71</v>
      </c>
      <c r="B177" s="303"/>
      <c r="C177" s="303"/>
      <c r="D177" s="303"/>
      <c r="E177" s="303"/>
      <c r="F177" s="303"/>
      <c r="G177" s="303"/>
    </row>
    <row r="178" spans="1:7" ht="12.75">
      <c r="A178" s="60" t="s">
        <v>31</v>
      </c>
      <c r="B178" s="61"/>
      <c r="C178" s="61"/>
      <c r="D178" s="61"/>
      <c r="E178" s="61"/>
      <c r="F178" s="60"/>
      <c r="G178" s="62"/>
    </row>
    <row r="179" spans="1:7" ht="13.5" thickBot="1">
      <c r="A179" s="58"/>
      <c r="B179" s="58"/>
      <c r="C179" s="58"/>
      <c r="D179" s="58"/>
      <c r="E179" s="58"/>
      <c r="F179" s="58"/>
      <c r="G179" s="59"/>
    </row>
    <row r="180" spans="1:7" ht="15">
      <c r="A180" s="69"/>
      <c r="B180" s="165"/>
      <c r="C180" s="165"/>
      <c r="D180" s="165" t="s">
        <v>66</v>
      </c>
      <c r="E180" s="166"/>
      <c r="F180" s="149" t="s">
        <v>36</v>
      </c>
      <c r="G180" s="150"/>
    </row>
    <row r="181" spans="1:7" ht="15">
      <c r="A181" s="148" t="s">
        <v>0</v>
      </c>
      <c r="B181" s="151" t="s">
        <v>48</v>
      </c>
      <c r="C181" s="152" t="s">
        <v>66</v>
      </c>
      <c r="D181" s="152" t="s">
        <v>84</v>
      </c>
      <c r="E181" s="167" t="s">
        <v>69</v>
      </c>
      <c r="F181" s="153" t="s">
        <v>72</v>
      </c>
      <c r="G181" s="154"/>
    </row>
    <row r="182" spans="1:7" ht="15.75" thickBot="1">
      <c r="A182" s="155"/>
      <c r="B182" s="156" t="s">
        <v>32</v>
      </c>
      <c r="C182" s="156" t="s">
        <v>70</v>
      </c>
      <c r="D182" s="156" t="s">
        <v>85</v>
      </c>
      <c r="E182" s="156" t="s">
        <v>33</v>
      </c>
      <c r="F182" s="157" t="s">
        <v>34</v>
      </c>
      <c r="G182" s="158" t="s">
        <v>35</v>
      </c>
    </row>
    <row r="183" spans="2:6" ht="12.75">
      <c r="B183" s="226"/>
      <c r="C183" s="226"/>
      <c r="D183" s="226"/>
      <c r="E183" s="226"/>
      <c r="F183" s="226"/>
    </row>
    <row r="184" spans="1:7" ht="28.5">
      <c r="A184" s="46" t="s">
        <v>67</v>
      </c>
      <c r="B184" s="185">
        <v>166.845</v>
      </c>
      <c r="C184" s="185">
        <f>152.01</f>
        <v>152.01</v>
      </c>
      <c r="D184" s="185">
        <v>400</v>
      </c>
      <c r="E184" s="185">
        <v>117.29</v>
      </c>
      <c r="F184" s="204">
        <f>E184-C184</f>
        <v>-34.719999999999985</v>
      </c>
      <c r="G184" s="205">
        <f>F184/C184</f>
        <v>-0.22840602591934733</v>
      </c>
    </row>
    <row r="185" spans="1:7" ht="15.75" thickBot="1">
      <c r="A185" s="128"/>
      <c r="B185" s="129"/>
      <c r="C185" s="131"/>
      <c r="D185" s="131"/>
      <c r="E185" s="131"/>
      <c r="F185" s="131"/>
      <c r="G185" s="132"/>
    </row>
    <row r="186" spans="1:7" ht="15">
      <c r="A186" s="133"/>
      <c r="B186" s="134"/>
      <c r="C186" s="134"/>
      <c r="D186" s="134"/>
      <c r="E186" s="134"/>
      <c r="F186" s="134"/>
      <c r="G186" s="136"/>
    </row>
    <row r="187" spans="1:7" ht="29.25">
      <c r="A187" s="179" t="s">
        <v>75</v>
      </c>
      <c r="B187" s="173">
        <v>282.04</v>
      </c>
      <c r="C187" s="173">
        <v>294</v>
      </c>
      <c r="D187" s="173">
        <v>0</v>
      </c>
      <c r="E187" s="173">
        <v>318.37</v>
      </c>
      <c r="F187" s="247">
        <f>E187-C187</f>
        <v>24.370000000000005</v>
      </c>
      <c r="G187" s="190">
        <f>F187/C187</f>
        <v>0.08289115646258505</v>
      </c>
    </row>
    <row r="188" spans="1:7" ht="15.75" thickBot="1">
      <c r="A188" s="137"/>
      <c r="B188" s="138"/>
      <c r="C188" s="138"/>
      <c r="D188" s="138"/>
      <c r="E188" s="138"/>
      <c r="F188" s="138"/>
      <c r="G188" s="132"/>
    </row>
    <row r="189" spans="1:7" ht="15">
      <c r="A189" s="139"/>
      <c r="B189" s="140"/>
      <c r="C189" s="140"/>
      <c r="D189" s="140"/>
      <c r="E189" s="140"/>
      <c r="F189" s="140"/>
      <c r="G189" s="136"/>
    </row>
    <row r="190" spans="1:7" ht="15">
      <c r="A190" s="47" t="s">
        <v>28</v>
      </c>
      <c r="B190" s="173">
        <v>3.82</v>
      </c>
      <c r="C190" s="173">
        <v>4.03</v>
      </c>
      <c r="D190" s="173">
        <v>0</v>
      </c>
      <c r="E190" s="173">
        <v>4.34</v>
      </c>
      <c r="F190" s="247">
        <f>E190-C190</f>
        <v>0.3099999999999996</v>
      </c>
      <c r="G190" s="205">
        <f>F190/C190</f>
        <v>0.07692307692307682</v>
      </c>
    </row>
    <row r="191" spans="1:7" ht="15.75" thickBot="1">
      <c r="A191" s="141"/>
      <c r="B191" s="131"/>
      <c r="C191" s="131"/>
      <c r="D191" s="131"/>
      <c r="E191" s="131"/>
      <c r="F191" s="131"/>
      <c r="G191" s="132"/>
    </row>
    <row r="192" spans="1:7" ht="15">
      <c r="A192" s="142"/>
      <c r="B192" s="143"/>
      <c r="C192" s="135"/>
      <c r="D192" s="135"/>
      <c r="E192" s="143"/>
      <c r="F192" s="135"/>
      <c r="G192" s="144"/>
    </row>
    <row r="193" spans="1:7" ht="17.25">
      <c r="A193" s="48" t="s">
        <v>29</v>
      </c>
      <c r="B193" s="173">
        <v>11.825</v>
      </c>
      <c r="C193" s="173">
        <v>12</v>
      </c>
      <c r="D193" s="173">
        <v>2</v>
      </c>
      <c r="E193" s="173">
        <v>14</v>
      </c>
      <c r="F193" s="247">
        <f>E193-C193</f>
        <v>2</v>
      </c>
      <c r="G193" s="190">
        <f>F193/C193</f>
        <v>0.16666666666666666</v>
      </c>
    </row>
    <row r="194" spans="1:7" ht="15.75" thickBot="1">
      <c r="A194" s="145"/>
      <c r="B194" s="131"/>
      <c r="C194" s="131"/>
      <c r="D194" s="131"/>
      <c r="E194" s="131"/>
      <c r="F194" s="130"/>
      <c r="G194" s="146"/>
    </row>
    <row r="195" spans="1:7" ht="15">
      <c r="A195" s="147"/>
      <c r="B195" s="134"/>
      <c r="C195" s="134"/>
      <c r="D195" s="134"/>
      <c r="E195" s="134"/>
      <c r="F195" s="135"/>
      <c r="G195" s="144"/>
    </row>
    <row r="196" spans="1:7" ht="14.25" customHeight="1">
      <c r="A196" s="47" t="s">
        <v>43</v>
      </c>
      <c r="B196" s="173">
        <f>SUM(B152,B171,B184,B187,B190,B193)</f>
        <v>6084.039999999999</v>
      </c>
      <c r="C196" s="173">
        <f>+C193+C190+C187+C184+C171+C152</f>
        <v>6490.4</v>
      </c>
      <c r="D196" s="173">
        <f>+D193+D190+D187+D184+D171+D152</f>
        <v>3002</v>
      </c>
      <c r="E196" s="173">
        <f>+E193+E190+E187+E184+E171+E152</f>
        <v>7045</v>
      </c>
      <c r="F196" s="247">
        <f>E196-C196</f>
        <v>554.6000000000004</v>
      </c>
      <c r="G196" s="190">
        <f>F196/C196</f>
        <v>0.08544927893504259</v>
      </c>
    </row>
    <row r="197" spans="1:7" ht="24.75" customHeight="1" thickBot="1">
      <c r="A197" s="49"/>
      <c r="B197" s="131"/>
      <c r="C197" s="131"/>
      <c r="D197" s="131"/>
      <c r="E197" s="131"/>
      <c r="F197" s="130"/>
      <c r="G197" s="146"/>
    </row>
    <row r="198" spans="1:7" ht="12.75">
      <c r="A198" s="295" t="s">
        <v>30</v>
      </c>
      <c r="B198" s="50"/>
      <c r="C198" s="51"/>
      <c r="D198" s="51"/>
      <c r="E198" s="50"/>
      <c r="F198" s="50"/>
      <c r="G198" s="52"/>
    </row>
    <row r="199" spans="1:7" ht="12.75">
      <c r="A199" s="299"/>
      <c r="B199" s="300"/>
      <c r="C199" s="300"/>
      <c r="D199" s="300"/>
      <c r="E199" s="300"/>
      <c r="F199" s="300"/>
      <c r="G199" s="300"/>
    </row>
    <row r="203" ht="12.75">
      <c r="A203" s="170"/>
    </row>
    <row r="204" ht="12.75">
      <c r="A204" s="171"/>
    </row>
    <row r="205" ht="12.75">
      <c r="A205" s="172"/>
    </row>
    <row r="308" ht="6" customHeight="1"/>
    <row r="309" ht="12.75" hidden="1"/>
  </sheetData>
  <sheetProtection/>
  <mergeCells count="14">
    <mergeCell ref="A1:G1"/>
    <mergeCell ref="A2:G2"/>
    <mergeCell ref="A175:G175"/>
    <mergeCell ref="A57:G57"/>
    <mergeCell ref="A111:G111"/>
    <mergeCell ref="A58:G58"/>
    <mergeCell ref="A174:G174"/>
    <mergeCell ref="A176:G176"/>
    <mergeCell ref="A173:G173"/>
    <mergeCell ref="A199:G199"/>
    <mergeCell ref="A59:G60"/>
    <mergeCell ref="A62:G62"/>
    <mergeCell ref="A113:G113"/>
    <mergeCell ref="A177:G177"/>
  </mergeCells>
  <printOptions horizontalCentered="1"/>
  <pageMargins left="1" right="1" top="1" bottom="1" header="0.7" footer="0.7"/>
  <pageSetup firstPageNumber="7" useFirstPageNumber="1" horizontalDpi="300" verticalDpi="300" orientation="portrait" scale="62" r:id="rId1"/>
  <headerFooter alignWithMargins="0">
    <oddFooter>&amp;C&amp;"Times New Roman,Regular"Technical Info - &amp;P</oddFooter>
  </headerFooter>
  <rowBreaks count="3" manualBreakCount="3">
    <brk id="61" max="5" man="1"/>
    <brk id="112" max="5" man="1"/>
    <brk id="17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THIGGINS</dc:creator>
  <cp:keywords/>
  <dc:description/>
  <cp:lastModifiedBy>coxenrid</cp:lastModifiedBy>
  <cp:lastPrinted>2009-05-12T17:46:18Z</cp:lastPrinted>
  <dcterms:created xsi:type="dcterms:W3CDTF">2005-01-18T20:15:10Z</dcterms:created>
  <dcterms:modified xsi:type="dcterms:W3CDTF">2009-05-12T17:50:14Z</dcterms:modified>
  <cp:category/>
  <cp:version/>
  <cp:contentType/>
  <cp:contentStatus/>
</cp:coreProperties>
</file>