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480" windowHeight="11640"/>
  </bookViews>
  <sheets>
    <sheet name="NSF Summary" sheetId="1" r:id="rId1"/>
  </sheets>
  <definedNames>
    <definedName name="_xlnm.Print_Area" localSheetId="0">'NSF Summary'!$A$1:$J$41</definedName>
  </definedNames>
  <calcPr calcId="125725"/>
</workbook>
</file>

<file path=xl/calcChain.xml><?xml version="1.0" encoding="utf-8"?>
<calcChain xmlns="http://schemas.openxmlformats.org/spreadsheetml/2006/main">
  <c r="D39" i="1"/>
  <c r="E39"/>
  <c r="F39"/>
  <c r="C39"/>
  <c r="E28"/>
  <c r="F28"/>
  <c r="C28"/>
  <c r="D22"/>
  <c r="D28" s="1"/>
  <c r="E22"/>
  <c r="F22"/>
  <c r="C22"/>
  <c r="I39"/>
  <c r="J39" s="1"/>
  <c r="I38"/>
  <c r="J38" s="1"/>
  <c r="I37"/>
  <c r="J37" s="1"/>
  <c r="I36"/>
  <c r="J36" s="1"/>
  <c r="I35"/>
  <c r="J35" s="1"/>
  <c r="I28"/>
  <c r="J28" s="1"/>
  <c r="I27"/>
  <c r="J27" s="1"/>
  <c r="I26"/>
  <c r="J26" s="1"/>
  <c r="I25"/>
  <c r="J25" s="1"/>
  <c r="I24"/>
  <c r="J24" s="1"/>
  <c r="I23"/>
  <c r="J23" s="1"/>
  <c r="I22"/>
  <c r="J22" s="1"/>
  <c r="I21"/>
  <c r="J21" s="1"/>
  <c r="I20"/>
  <c r="J20" s="1"/>
  <c r="I19"/>
  <c r="J19" s="1"/>
  <c r="I18"/>
  <c r="J18" s="1"/>
  <c r="I17"/>
  <c r="J17" s="1"/>
  <c r="I16"/>
  <c r="J16" s="1"/>
  <c r="I15"/>
  <c r="J15" s="1"/>
  <c r="I14"/>
  <c r="J14" s="1"/>
  <c r="I13"/>
  <c r="J13" s="1"/>
  <c r="I12"/>
  <c r="J12" s="1"/>
  <c r="I11"/>
  <c r="J11" s="1"/>
  <c r="I10"/>
  <c r="J10" s="1"/>
  <c r="I9"/>
  <c r="J9" s="1"/>
  <c r="G9" l="1"/>
  <c r="H9" s="1"/>
  <c r="G10"/>
  <c r="H10" s="1"/>
  <c r="G11"/>
  <c r="H11" s="1"/>
  <c r="G12"/>
  <c r="H12" s="1"/>
  <c r="G13"/>
  <c r="H13" s="1"/>
  <c r="G14"/>
  <c r="H14" s="1"/>
  <c r="G15"/>
  <c r="H15" s="1"/>
  <c r="G16"/>
  <c r="H16" s="1"/>
  <c r="G17"/>
  <c r="H17" s="1"/>
  <c r="G18"/>
  <c r="H18" s="1"/>
  <c r="G19"/>
  <c r="H19" s="1"/>
  <c r="G20"/>
  <c r="H20" s="1"/>
  <c r="G21"/>
  <c r="H21" s="1"/>
  <c r="G22"/>
  <c r="H22" s="1"/>
  <c r="G23"/>
  <c r="H23" s="1"/>
  <c r="G24"/>
  <c r="H24" s="1"/>
  <c r="G25"/>
  <c r="H25" s="1"/>
  <c r="G26"/>
  <c r="H26" s="1"/>
  <c r="G27"/>
  <c r="H27" s="1"/>
  <c r="G28"/>
  <c r="H28" s="1"/>
  <c r="G35"/>
  <c r="H35" s="1"/>
  <c r="G36"/>
  <c r="H36" s="1"/>
  <c r="G37"/>
  <c r="H37" s="1"/>
  <c r="G38"/>
  <c r="H38" s="1"/>
  <c r="G39"/>
  <c r="H39" s="1"/>
</calcChain>
</file>

<file path=xl/sharedStrings.xml><?xml version="1.0" encoding="utf-8"?>
<sst xmlns="http://schemas.openxmlformats.org/spreadsheetml/2006/main" count="58" uniqueCount="40">
  <si>
    <t>National Science Foundation</t>
  </si>
  <si>
    <t>Summary Tables</t>
  </si>
  <si>
    <t>FY 2011 Request to Congress</t>
  </si>
  <si>
    <t>(Dollars in Millions)</t>
  </si>
  <si>
    <t>NSF by Account</t>
  </si>
  <si>
    <t>FY 2009 ARRA
Actual</t>
  </si>
  <si>
    <t>FY 2010 Estimate</t>
  </si>
  <si>
    <t>FY 2011 Request</t>
  </si>
  <si>
    <t>FY 2011 Request over:</t>
  </si>
  <si>
    <t>FY 2009 Omnibus Actual</t>
  </si>
  <si>
    <t>Amount</t>
  </si>
  <si>
    <t>Percent</t>
  </si>
  <si>
    <t>BIO</t>
  </si>
  <si>
    <t>CISE</t>
  </si>
  <si>
    <t>ENG</t>
  </si>
  <si>
    <t xml:space="preserve">   ENG Programs</t>
  </si>
  <si>
    <t xml:space="preserve">   SBIR/STTR</t>
  </si>
  <si>
    <t>GEO</t>
  </si>
  <si>
    <t>MPS</t>
  </si>
  <si>
    <t>SBE</t>
  </si>
  <si>
    <t>OCI</t>
  </si>
  <si>
    <t>OISE</t>
  </si>
  <si>
    <r>
      <t>OPP</t>
    </r>
    <r>
      <rPr>
        <vertAlign val="superscript"/>
        <sz val="11"/>
        <rFont val="Times New Roman"/>
        <family val="1"/>
      </rPr>
      <t>\1</t>
    </r>
  </si>
  <si>
    <t>IA</t>
  </si>
  <si>
    <t>U.S. Arctic Research Commission</t>
  </si>
  <si>
    <t>Research &amp; Related Activities</t>
  </si>
  <si>
    <t>Education &amp; Human Resources</t>
  </si>
  <si>
    <t>Agency Operations &amp; Award Management</t>
  </si>
  <si>
    <t>National Science Board</t>
  </si>
  <si>
    <t>Office of Inspector General</t>
  </si>
  <si>
    <t>Total, NSF</t>
  </si>
  <si>
    <t>NSF by Strategic Goal</t>
  </si>
  <si>
    <t>Discovery</t>
  </si>
  <si>
    <t>Learning</t>
  </si>
  <si>
    <r>
      <t>Research Infrastructure</t>
    </r>
    <r>
      <rPr>
        <vertAlign val="superscript"/>
        <sz val="11"/>
        <rFont val="Times New Roman"/>
        <family val="1"/>
      </rPr>
      <t>\2</t>
    </r>
  </si>
  <si>
    <t>Stewardship</t>
  </si>
  <si>
    <r>
      <rPr>
        <vertAlign val="superscript"/>
        <sz val="10"/>
        <rFont val="Times New Roman"/>
        <family val="1"/>
      </rPr>
      <t>\2</t>
    </r>
    <r>
      <rPr>
        <sz val="10"/>
        <rFont val="Times New Roman"/>
        <family val="1"/>
      </rPr>
      <t xml:space="preserve"> Funding for Research Infrastructure for FY 2010 excludes a one-time appropriation transfer of $54.0 million to U.S. Coast Guard per P.L. 111-117.</t>
    </r>
  </si>
  <si>
    <t>Major Research Equipment &amp; Facilities Construction</t>
  </si>
  <si>
    <r>
      <rPr>
        <vertAlign val="superscript"/>
        <sz val="10"/>
        <rFont val="Times New Roman"/>
        <family val="1"/>
      </rPr>
      <t>\1</t>
    </r>
    <r>
      <rPr>
        <sz val="10"/>
        <rFont val="Times New Roman"/>
        <family val="1"/>
      </rPr>
      <t xml:space="preserve"> Funding for FY 2010 excludes a one-time appropriation transfer of $54.0 million to U.S. Coast Guard per P.L. 111-117.</t>
    </r>
  </si>
  <si>
    <t xml:space="preserve"> Totals may not add due to rounding.</t>
  </si>
</sst>
</file>

<file path=xl/styles.xml><?xml version="1.0" encoding="utf-8"?>
<styleSheet xmlns="http://schemas.openxmlformats.org/spreadsheetml/2006/main">
  <numFmts count="3">
    <numFmt numFmtId="164" formatCode="&quot;$&quot;#,##0.00"/>
    <numFmt numFmtId="165" formatCode="0.0%"/>
    <numFmt numFmtId="166" formatCode="#,##0.00;\-#,##0.00;&quot;-&quot;??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i/>
      <sz val="10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5" fillId="0" borderId="12" xfId="0" applyFont="1" applyBorder="1" applyAlignment="1">
      <alignment horizontal="right" wrapText="1"/>
    </xf>
    <xf numFmtId="0" fontId="5" fillId="0" borderId="15" xfId="0" applyFont="1" applyBorder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0" fontId="6" fillId="0" borderId="8" xfId="0" applyFont="1" applyBorder="1"/>
    <xf numFmtId="0" fontId="6" fillId="0" borderId="0" xfId="0" applyFont="1" applyBorder="1"/>
    <xf numFmtId="164" fontId="6" fillId="0" borderId="4" xfId="0" applyNumberFormat="1" applyFont="1" applyBorder="1"/>
    <xf numFmtId="164" fontId="6" fillId="0" borderId="0" xfId="0" applyNumberFormat="1" applyFont="1" applyBorder="1" applyAlignment="1">
      <alignment horizontal="right"/>
    </xf>
    <xf numFmtId="165" fontId="6" fillId="0" borderId="16" xfId="1" applyNumberFormat="1" applyFont="1" applyBorder="1" applyAlignment="1">
      <alignment horizontal="right"/>
    </xf>
    <xf numFmtId="4" fontId="6" fillId="0" borderId="9" xfId="0" applyNumberFormat="1" applyFont="1" applyBorder="1"/>
    <xf numFmtId="4" fontId="6" fillId="0" borderId="0" xfId="0" applyNumberFormat="1" applyFont="1" applyBorder="1" applyAlignment="1">
      <alignment horizontal="right"/>
    </xf>
    <xf numFmtId="0" fontId="8" fillId="0" borderId="0" xfId="0" applyFont="1" applyBorder="1"/>
    <xf numFmtId="4" fontId="8" fillId="0" borderId="9" xfId="0" applyNumberFormat="1" applyFont="1" applyBorder="1"/>
    <xf numFmtId="4" fontId="8" fillId="0" borderId="0" xfId="0" applyNumberFormat="1" applyFont="1" applyBorder="1" applyAlignment="1">
      <alignment horizontal="right"/>
    </xf>
    <xf numFmtId="165" fontId="8" fillId="0" borderId="16" xfId="1" applyNumberFormat="1" applyFont="1" applyBorder="1" applyAlignment="1">
      <alignment horizontal="right"/>
    </xf>
    <xf numFmtId="0" fontId="7" fillId="0" borderId="0" xfId="0" applyFont="1"/>
    <xf numFmtId="4" fontId="7" fillId="0" borderId="0" xfId="0" applyNumberFormat="1" applyFont="1"/>
    <xf numFmtId="0" fontId="6" fillId="0" borderId="16" xfId="0" applyFont="1" applyBorder="1"/>
    <xf numFmtId="0" fontId="6" fillId="0" borderId="17" xfId="0" applyFont="1" applyBorder="1"/>
    <xf numFmtId="0" fontId="6" fillId="0" borderId="18" xfId="0" applyFont="1" applyBorder="1"/>
    <xf numFmtId="0" fontId="5" fillId="0" borderId="8" xfId="0" applyFont="1" applyBorder="1"/>
    <xf numFmtId="164" fontId="5" fillId="0" borderId="19" xfId="0" applyNumberFormat="1" applyFont="1" applyBorder="1"/>
    <xf numFmtId="164" fontId="5" fillId="0" borderId="20" xfId="0" applyNumberFormat="1" applyFont="1" applyBorder="1" applyAlignment="1">
      <alignment horizontal="right"/>
    </xf>
    <xf numFmtId="165" fontId="5" fillId="0" borderId="21" xfId="1" applyNumberFormat="1" applyFont="1" applyBorder="1" applyAlignment="1">
      <alignment horizontal="right"/>
    </xf>
    <xf numFmtId="164" fontId="5" fillId="0" borderId="9" xfId="0" applyNumberFormat="1" applyFont="1" applyBorder="1"/>
    <xf numFmtId="164" fontId="5" fillId="0" borderId="0" xfId="0" applyNumberFormat="1" applyFont="1" applyBorder="1" applyAlignment="1">
      <alignment horizontal="right"/>
    </xf>
    <xf numFmtId="165" fontId="5" fillId="0" borderId="16" xfId="1" applyNumberFormat="1" applyFont="1" applyBorder="1" applyAlignment="1">
      <alignment horizontal="right"/>
    </xf>
    <xf numFmtId="164" fontId="5" fillId="0" borderId="9" xfId="0" applyNumberFormat="1" applyFont="1" applyBorder="1" applyAlignment="1">
      <alignment vertical="top"/>
    </xf>
    <xf numFmtId="164" fontId="5" fillId="0" borderId="0" xfId="0" applyNumberFormat="1" applyFont="1" applyBorder="1" applyAlignment="1">
      <alignment horizontal="right" vertical="top"/>
    </xf>
    <xf numFmtId="165" fontId="5" fillId="0" borderId="16" xfId="1" applyNumberFormat="1" applyFont="1" applyBorder="1" applyAlignment="1">
      <alignment horizontal="right" vertical="top"/>
    </xf>
    <xf numFmtId="0" fontId="5" fillId="0" borderId="22" xfId="0" applyFont="1" applyBorder="1"/>
    <xf numFmtId="0" fontId="6" fillId="0" borderId="23" xfId="0" applyFont="1" applyBorder="1"/>
    <xf numFmtId="0" fontId="5" fillId="0" borderId="12" xfId="0" applyFont="1" applyBorder="1"/>
    <xf numFmtId="0" fontId="6" fillId="0" borderId="1" xfId="0" applyFont="1" applyBorder="1"/>
    <xf numFmtId="164" fontId="5" fillId="0" borderId="24" xfId="0" applyNumberFormat="1" applyFont="1" applyBorder="1"/>
    <xf numFmtId="164" fontId="5" fillId="0" borderId="25" xfId="0" applyNumberFormat="1" applyFont="1" applyBorder="1" applyAlignment="1">
      <alignment horizontal="right"/>
    </xf>
    <xf numFmtId="165" fontId="5" fillId="0" borderId="26" xfId="1" applyNumberFormat="1" applyFont="1" applyBorder="1" applyAlignment="1">
      <alignment horizontal="right"/>
    </xf>
    <xf numFmtId="0" fontId="3" fillId="0" borderId="3" xfId="0" applyFont="1" applyFill="1" applyBorder="1"/>
    <xf numFmtId="0" fontId="6" fillId="0" borderId="0" xfId="0" applyFont="1"/>
    <xf numFmtId="164" fontId="6" fillId="0" borderId="0" xfId="0" applyNumberFormat="1" applyFont="1"/>
    <xf numFmtId="0" fontId="3" fillId="0" borderId="0" xfId="0" applyFont="1"/>
    <xf numFmtId="164" fontId="6" fillId="0" borderId="27" xfId="0" applyNumberFormat="1" applyFont="1" applyBorder="1"/>
    <xf numFmtId="164" fontId="6" fillId="0" borderId="9" xfId="0" applyNumberFormat="1" applyFont="1" applyBorder="1"/>
    <xf numFmtId="4" fontId="6" fillId="0" borderId="27" xfId="0" applyNumberFormat="1" applyFont="1" applyBorder="1"/>
    <xf numFmtId="0" fontId="6" fillId="0" borderId="22" xfId="0" applyFont="1" applyBorder="1"/>
    <xf numFmtId="0" fontId="6" fillId="0" borderId="28" xfId="0" applyFont="1" applyBorder="1"/>
    <xf numFmtId="4" fontId="6" fillId="0" borderId="29" xfId="0" applyNumberFormat="1" applyFont="1" applyBorder="1"/>
    <xf numFmtId="4" fontId="6" fillId="0" borderId="30" xfId="0" applyNumberFormat="1" applyFont="1" applyBorder="1"/>
    <xf numFmtId="4" fontId="6" fillId="0" borderId="28" xfId="0" applyNumberFormat="1" applyFont="1" applyBorder="1" applyAlignment="1">
      <alignment horizontal="right"/>
    </xf>
    <xf numFmtId="165" fontId="6" fillId="0" borderId="23" xfId="1" applyNumberFormat="1" applyFont="1" applyBorder="1" applyAlignment="1">
      <alignment horizontal="right"/>
    </xf>
    <xf numFmtId="0" fontId="5" fillId="0" borderId="1" xfId="0" applyFont="1" applyBorder="1"/>
    <xf numFmtId="164" fontId="5" fillId="0" borderId="31" xfId="0" applyNumberFormat="1" applyFont="1" applyBorder="1"/>
    <xf numFmtId="164" fontId="5" fillId="0" borderId="1" xfId="0" applyNumberFormat="1" applyFont="1" applyBorder="1" applyAlignment="1">
      <alignment horizontal="right"/>
    </xf>
    <xf numFmtId="165" fontId="5" fillId="0" borderId="15" xfId="1" applyNumberFormat="1" applyFont="1" applyBorder="1" applyAlignment="1">
      <alignment horizontal="right"/>
    </xf>
    <xf numFmtId="0" fontId="3" fillId="0" borderId="0" xfId="0" applyFont="1" applyFill="1" applyBorder="1"/>
    <xf numFmtId="166" fontId="0" fillId="0" borderId="14" xfId="0" applyNumberFormat="1" applyBorder="1" applyAlignment="1">
      <alignment vertical="top"/>
    </xf>
    <xf numFmtId="166" fontId="11" fillId="0" borderId="9" xfId="0" applyNumberFormat="1" applyFont="1" applyBorder="1" applyAlignment="1">
      <alignment vertical="top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8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4" xfId="0" applyFont="1" applyBorder="1" applyAlignment="1">
      <alignment horizontal="right" wrapText="1"/>
    </xf>
    <xf numFmtId="0" fontId="5" fillId="0" borderId="9" xfId="0" applyFont="1" applyBorder="1" applyAlignment="1">
      <alignment horizontal="right" wrapText="1"/>
    </xf>
    <xf numFmtId="0" fontId="5" fillId="0" borderId="13" xfId="0" applyFont="1" applyBorder="1" applyAlignment="1">
      <alignment horizontal="right" wrapText="1"/>
    </xf>
    <xf numFmtId="0" fontId="5" fillId="0" borderId="14" xfId="0" applyFont="1" applyBorder="1" applyAlignment="1">
      <alignment horizontal="right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showGridLines="0" tabSelected="1" workbookViewId="0">
      <selection activeCell="A21" sqref="A21"/>
    </sheetView>
  </sheetViews>
  <sheetFormatPr defaultRowHeight="15"/>
  <cols>
    <col min="1" max="1" width="2.7109375" customWidth="1"/>
    <col min="2" max="2" width="49.28515625" customWidth="1"/>
    <col min="3" max="3" width="11" customWidth="1"/>
    <col min="4" max="4" width="10.140625" bestFit="1" customWidth="1"/>
    <col min="5" max="5" width="10.7109375" customWidth="1"/>
    <col min="6" max="6" width="10" customWidth="1"/>
    <col min="7" max="8" width="9.7109375" customWidth="1"/>
  </cols>
  <sheetData>
    <row r="1" spans="1:12" ht="18.7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</row>
    <row r="2" spans="1:12" ht="18.75">
      <c r="A2" s="77" t="s">
        <v>1</v>
      </c>
      <c r="B2" s="77"/>
      <c r="C2" s="77"/>
      <c r="D2" s="77"/>
      <c r="E2" s="77"/>
      <c r="F2" s="77"/>
      <c r="G2" s="77"/>
      <c r="H2" s="77"/>
      <c r="I2" s="77"/>
      <c r="J2" s="77"/>
    </row>
    <row r="3" spans="1:12" ht="18.75">
      <c r="A3" s="77" t="s">
        <v>2</v>
      </c>
      <c r="B3" s="77"/>
      <c r="C3" s="77"/>
      <c r="D3" s="77"/>
      <c r="E3" s="77"/>
      <c r="F3" s="77"/>
      <c r="G3" s="77"/>
      <c r="H3" s="77"/>
      <c r="I3" s="77"/>
      <c r="J3" s="77"/>
    </row>
    <row r="4" spans="1:12" ht="6.75" customHeight="1"/>
    <row r="5" spans="1:12" ht="15.75" thickBot="1">
      <c r="A5" s="63" t="s">
        <v>3</v>
      </c>
      <c r="B5" s="63"/>
      <c r="C5" s="63"/>
      <c r="D5" s="63"/>
      <c r="E5" s="63"/>
      <c r="F5" s="63"/>
      <c r="G5" s="63"/>
      <c r="H5" s="63"/>
      <c r="I5" s="63"/>
      <c r="J5" s="63"/>
    </row>
    <row r="6" spans="1:12">
      <c r="A6" s="64" t="s">
        <v>4</v>
      </c>
      <c r="B6" s="65"/>
      <c r="C6" s="70" t="s">
        <v>9</v>
      </c>
      <c r="D6" s="70" t="s">
        <v>5</v>
      </c>
      <c r="E6" s="70" t="s">
        <v>6</v>
      </c>
      <c r="F6" s="70" t="s">
        <v>7</v>
      </c>
      <c r="G6" s="74" t="s">
        <v>8</v>
      </c>
      <c r="H6" s="75"/>
      <c r="I6" s="75"/>
      <c r="J6" s="76"/>
    </row>
    <row r="7" spans="1:12" ht="31.5" customHeight="1">
      <c r="A7" s="66"/>
      <c r="B7" s="67"/>
      <c r="C7" s="71"/>
      <c r="D7" s="71"/>
      <c r="E7" s="71"/>
      <c r="F7" s="71"/>
      <c r="G7" s="57" t="s">
        <v>9</v>
      </c>
      <c r="H7" s="58"/>
      <c r="I7" s="59" t="s">
        <v>6</v>
      </c>
      <c r="J7" s="60"/>
    </row>
    <row r="8" spans="1:12" ht="15.75" thickBot="1">
      <c r="A8" s="68"/>
      <c r="B8" s="69"/>
      <c r="C8" s="72"/>
      <c r="D8" s="72"/>
      <c r="E8" s="73"/>
      <c r="F8" s="73"/>
      <c r="G8" s="1" t="s">
        <v>10</v>
      </c>
      <c r="H8" s="2" t="s">
        <v>11</v>
      </c>
      <c r="I8" s="3" t="s">
        <v>10</v>
      </c>
      <c r="J8" s="2" t="s">
        <v>11</v>
      </c>
    </row>
    <row r="9" spans="1:12">
      <c r="A9" s="4"/>
      <c r="B9" s="5" t="s">
        <v>12</v>
      </c>
      <c r="C9" s="6">
        <v>656.61926999999991</v>
      </c>
      <c r="D9" s="6">
        <v>259.99973</v>
      </c>
      <c r="E9" s="6">
        <v>714.54</v>
      </c>
      <c r="F9" s="6">
        <v>767.81</v>
      </c>
      <c r="G9" s="7">
        <f>F9-C9</f>
        <v>111.19073000000003</v>
      </c>
      <c r="H9" s="8">
        <f>G9/C9</f>
        <v>0.16933820720796094</v>
      </c>
      <c r="I9" s="7">
        <f>F9-E9</f>
        <v>53.269999999999982</v>
      </c>
      <c r="J9" s="8">
        <f>I9/E9</f>
        <v>7.4551459680353774E-2</v>
      </c>
    </row>
    <row r="10" spans="1:12">
      <c r="A10" s="4"/>
      <c r="B10" s="5" t="s">
        <v>13</v>
      </c>
      <c r="C10" s="9">
        <v>574.50026800000001</v>
      </c>
      <c r="D10" s="9">
        <v>234.99999799999998</v>
      </c>
      <c r="E10" s="9">
        <v>618.83000000000004</v>
      </c>
      <c r="F10" s="9">
        <v>684.51</v>
      </c>
      <c r="G10" s="10">
        <f t="shared" ref="G10:G28" si="0">F10-C10</f>
        <v>110.00973199999999</v>
      </c>
      <c r="H10" s="8">
        <f t="shared" ref="H10:H28" si="1">G10/C10</f>
        <v>0.19148769483254616</v>
      </c>
      <c r="I10" s="10">
        <f t="shared" ref="I10:I28" si="2">F10-E10</f>
        <v>65.67999999999995</v>
      </c>
      <c r="J10" s="8">
        <f t="shared" ref="J10:J28" si="3">I10/E10</f>
        <v>0.10613577234458567</v>
      </c>
    </row>
    <row r="11" spans="1:12">
      <c r="A11" s="4"/>
      <c r="B11" s="5" t="s">
        <v>14</v>
      </c>
      <c r="C11" s="9">
        <v>664.98661300000003</v>
      </c>
      <c r="D11" s="9">
        <v>264.98861099999999</v>
      </c>
      <c r="E11" s="9">
        <v>743.93000000000018</v>
      </c>
      <c r="F11" s="9">
        <v>825.67000000000019</v>
      </c>
      <c r="G11" s="10">
        <f>F11-C11</f>
        <v>160.68338700000015</v>
      </c>
      <c r="H11" s="8">
        <f>G11/C11</f>
        <v>0.24163401767608236</v>
      </c>
      <c r="I11" s="10">
        <f>F11-E11</f>
        <v>81.740000000000009</v>
      </c>
      <c r="J11" s="8">
        <f>I11/E11</f>
        <v>0.10987592918688585</v>
      </c>
    </row>
    <row r="12" spans="1:12">
      <c r="A12" s="4"/>
      <c r="B12" s="11" t="s">
        <v>15</v>
      </c>
      <c r="C12" s="12">
        <v>574.59557000000007</v>
      </c>
      <c r="D12" s="12">
        <v>215.08308199999999</v>
      </c>
      <c r="E12" s="12">
        <v>618.1600000000002</v>
      </c>
      <c r="F12" s="12">
        <v>682.81000000000017</v>
      </c>
      <c r="G12" s="13">
        <f t="shared" si="0"/>
        <v>108.21443000000011</v>
      </c>
      <c r="H12" s="14">
        <f t="shared" si="1"/>
        <v>0.18833147286534091</v>
      </c>
      <c r="I12" s="13">
        <f t="shared" si="2"/>
        <v>64.649999999999977</v>
      </c>
      <c r="J12" s="14">
        <f t="shared" si="3"/>
        <v>0.10458457357318486</v>
      </c>
    </row>
    <row r="13" spans="1:12" s="15" customFormat="1">
      <c r="A13" s="4"/>
      <c r="B13" s="11" t="s">
        <v>16</v>
      </c>
      <c r="C13" s="12">
        <v>90.391042999999996</v>
      </c>
      <c r="D13" s="12">
        <v>49.905529000000001</v>
      </c>
      <c r="E13" s="12">
        <v>125.77</v>
      </c>
      <c r="F13" s="12">
        <v>142.85999999999999</v>
      </c>
      <c r="G13" s="13">
        <f t="shared" si="0"/>
        <v>52.468956999999989</v>
      </c>
      <c r="H13" s="14">
        <f t="shared" si="1"/>
        <v>0.58046633005440584</v>
      </c>
      <c r="I13" s="13">
        <f t="shared" si="2"/>
        <v>17.089999999999989</v>
      </c>
      <c r="J13" s="14">
        <f t="shared" si="3"/>
        <v>0.13588296096048333</v>
      </c>
      <c r="L13" s="16"/>
    </row>
    <row r="14" spans="1:12">
      <c r="A14" s="4"/>
      <c r="B14" s="5" t="s">
        <v>17</v>
      </c>
      <c r="C14" s="9">
        <v>808.53474600000004</v>
      </c>
      <c r="D14" s="9">
        <v>346.99973999999997</v>
      </c>
      <c r="E14" s="9">
        <v>889.64</v>
      </c>
      <c r="F14" s="9">
        <v>955.29</v>
      </c>
      <c r="G14" s="10">
        <f t="shared" si="0"/>
        <v>146.75525399999992</v>
      </c>
      <c r="H14" s="8">
        <f t="shared" si="1"/>
        <v>0.18150766522531106</v>
      </c>
      <c r="I14" s="10">
        <f t="shared" si="2"/>
        <v>65.649999999999977</v>
      </c>
      <c r="J14" s="8">
        <f t="shared" si="3"/>
        <v>7.3793894159435255E-2</v>
      </c>
    </row>
    <row r="15" spans="1:12">
      <c r="A15" s="4"/>
      <c r="B15" s="5" t="s">
        <v>18</v>
      </c>
      <c r="C15" s="9">
        <v>1243.877252</v>
      </c>
      <c r="D15" s="9">
        <v>474.97250499999996</v>
      </c>
      <c r="E15" s="9">
        <v>1351.84</v>
      </c>
      <c r="F15" s="9">
        <v>1409.9099999999999</v>
      </c>
      <c r="G15" s="10">
        <f t="shared" si="0"/>
        <v>166.03274799999986</v>
      </c>
      <c r="H15" s="8">
        <f t="shared" si="1"/>
        <v>0.13348000997127316</v>
      </c>
      <c r="I15" s="10">
        <f t="shared" si="2"/>
        <v>58.069999999999936</v>
      </c>
      <c r="J15" s="8">
        <f t="shared" si="3"/>
        <v>4.2956267013847749E-2</v>
      </c>
    </row>
    <row r="16" spans="1:12">
      <c r="A16" s="4"/>
      <c r="B16" s="5" t="s">
        <v>19</v>
      </c>
      <c r="C16" s="9">
        <v>240.562614</v>
      </c>
      <c r="D16" s="9">
        <v>84.96734699999999</v>
      </c>
      <c r="E16" s="9">
        <v>255.24999999999997</v>
      </c>
      <c r="F16" s="9">
        <v>268.78999999999996</v>
      </c>
      <c r="G16" s="10">
        <f t="shared" si="0"/>
        <v>28.227385999999967</v>
      </c>
      <c r="H16" s="8">
        <f t="shared" si="1"/>
        <v>0.11733903922410806</v>
      </c>
      <c r="I16" s="10">
        <f t="shared" si="2"/>
        <v>13.539999999999992</v>
      </c>
      <c r="J16" s="8">
        <f t="shared" si="3"/>
        <v>5.304603330068558E-2</v>
      </c>
    </row>
    <row r="17" spans="1:10">
      <c r="A17" s="4"/>
      <c r="B17" s="5" t="s">
        <v>20</v>
      </c>
      <c r="C17" s="9">
        <v>199.22750400000001</v>
      </c>
      <c r="D17" s="9">
        <v>80</v>
      </c>
      <c r="E17" s="9">
        <v>214.28</v>
      </c>
      <c r="F17" s="9">
        <v>228.07</v>
      </c>
      <c r="G17" s="10">
        <f t="shared" si="0"/>
        <v>28.842495999999983</v>
      </c>
      <c r="H17" s="8">
        <f t="shared" si="1"/>
        <v>0.14477165763217101</v>
      </c>
      <c r="I17" s="10">
        <f t="shared" si="2"/>
        <v>13.789999999999992</v>
      </c>
      <c r="J17" s="8">
        <f t="shared" si="3"/>
        <v>6.4355049467985773E-2</v>
      </c>
    </row>
    <row r="18" spans="1:10">
      <c r="A18" s="4"/>
      <c r="B18" s="5" t="s">
        <v>21</v>
      </c>
      <c r="C18" s="9">
        <v>47.451115999999999</v>
      </c>
      <c r="D18" s="9">
        <v>13.979998999999999</v>
      </c>
      <c r="E18" s="9">
        <v>47.83</v>
      </c>
      <c r="F18" s="9">
        <v>53.26</v>
      </c>
      <c r="G18" s="10">
        <f t="shared" si="0"/>
        <v>5.808883999999999</v>
      </c>
      <c r="H18" s="8">
        <f t="shared" si="1"/>
        <v>0.12241827989883314</v>
      </c>
      <c r="I18" s="10">
        <f t="shared" si="2"/>
        <v>5.43</v>
      </c>
      <c r="J18" s="8">
        <f t="shared" si="3"/>
        <v>0.11352707505749529</v>
      </c>
    </row>
    <row r="19" spans="1:10" ht="18">
      <c r="A19" s="4"/>
      <c r="B19" s="5" t="s">
        <v>22</v>
      </c>
      <c r="C19" s="9">
        <v>473.549375</v>
      </c>
      <c r="D19" s="9">
        <v>171.885435</v>
      </c>
      <c r="E19" s="9">
        <v>451.15999999999997</v>
      </c>
      <c r="F19" s="9">
        <v>527.99</v>
      </c>
      <c r="G19" s="10">
        <f t="shared" si="0"/>
        <v>54.440625000000011</v>
      </c>
      <c r="H19" s="8">
        <f t="shared" si="1"/>
        <v>0.11496293285151102</v>
      </c>
      <c r="I19" s="10">
        <f t="shared" si="2"/>
        <v>76.830000000000041</v>
      </c>
      <c r="J19" s="8">
        <f t="shared" si="3"/>
        <v>0.17029435233620013</v>
      </c>
    </row>
    <row r="20" spans="1:10">
      <c r="A20" s="4"/>
      <c r="B20" s="17" t="s">
        <v>23</v>
      </c>
      <c r="C20" s="9">
        <v>241.57629461000005</v>
      </c>
      <c r="D20" s="9">
        <v>129.850776</v>
      </c>
      <c r="E20" s="9">
        <v>275.03999999999996</v>
      </c>
      <c r="F20" s="9">
        <v>295.92999999999995</v>
      </c>
      <c r="G20" s="10">
        <f t="shared" si="0"/>
        <v>54.353705389999902</v>
      </c>
      <c r="H20" s="8">
        <f t="shared" si="1"/>
        <v>0.2249960223860058</v>
      </c>
      <c r="I20" s="10">
        <f t="shared" si="2"/>
        <v>20.889999999999986</v>
      </c>
      <c r="J20" s="8">
        <f t="shared" si="3"/>
        <v>7.5952588714368774E-2</v>
      </c>
    </row>
    <row r="21" spans="1:10">
      <c r="A21" s="18"/>
      <c r="B21" s="19" t="s">
        <v>24</v>
      </c>
      <c r="C21" s="9">
        <v>1.5</v>
      </c>
      <c r="D21" s="55">
        <v>0</v>
      </c>
      <c r="E21" s="9">
        <v>1.58</v>
      </c>
      <c r="F21" s="9">
        <v>1.6</v>
      </c>
      <c r="G21" s="10">
        <f t="shared" si="0"/>
        <v>0.10000000000000009</v>
      </c>
      <c r="H21" s="8">
        <f t="shared" si="1"/>
        <v>6.6666666666666721E-2</v>
      </c>
      <c r="I21" s="10">
        <f t="shared" si="2"/>
        <v>2.0000000000000018E-2</v>
      </c>
      <c r="J21" s="8">
        <f t="shared" si="3"/>
        <v>1.2658227848101276E-2</v>
      </c>
    </row>
    <row r="22" spans="1:10">
      <c r="A22" s="20" t="s">
        <v>25</v>
      </c>
      <c r="B22" s="5"/>
      <c r="C22" s="21">
        <f>SUM(C9:C11,C14:C21)</f>
        <v>5152.3850526100014</v>
      </c>
      <c r="D22" s="21">
        <f t="shared" ref="D22:F22" si="4">SUM(D9:D11,D14:D21)</f>
        <v>2062.6441409999998</v>
      </c>
      <c r="E22" s="21">
        <f t="shared" si="4"/>
        <v>5563.9199999999992</v>
      </c>
      <c r="F22" s="21">
        <f t="shared" si="4"/>
        <v>6018.8300000000008</v>
      </c>
      <c r="G22" s="22">
        <f t="shared" si="0"/>
        <v>866.44494738999947</v>
      </c>
      <c r="H22" s="23">
        <f t="shared" si="1"/>
        <v>0.16816385781398296</v>
      </c>
      <c r="I22" s="22">
        <f t="shared" si="2"/>
        <v>454.91000000000167</v>
      </c>
      <c r="J22" s="23">
        <f t="shared" si="3"/>
        <v>8.1760701088441551E-2</v>
      </c>
    </row>
    <row r="23" spans="1:10">
      <c r="A23" s="20" t="s">
        <v>26</v>
      </c>
      <c r="B23" s="5"/>
      <c r="C23" s="24">
        <v>845.5154040000001</v>
      </c>
      <c r="D23" s="24">
        <v>85</v>
      </c>
      <c r="E23" s="24">
        <v>872.7600000000001</v>
      </c>
      <c r="F23" s="24">
        <v>892.00000000000011</v>
      </c>
      <c r="G23" s="25">
        <f t="shared" si="0"/>
        <v>46.48459600000001</v>
      </c>
      <c r="H23" s="26">
        <f t="shared" si="1"/>
        <v>5.4977822734025558E-2</v>
      </c>
      <c r="I23" s="25">
        <f t="shared" si="2"/>
        <v>19.240000000000009</v>
      </c>
      <c r="J23" s="26">
        <f t="shared" si="3"/>
        <v>2.204500664558413E-2</v>
      </c>
    </row>
    <row r="24" spans="1:10">
      <c r="A24" s="61" t="s">
        <v>37</v>
      </c>
      <c r="B24" s="62"/>
      <c r="C24" s="27">
        <v>160.7551</v>
      </c>
      <c r="D24" s="27">
        <v>254</v>
      </c>
      <c r="E24" s="27">
        <v>117.29</v>
      </c>
      <c r="F24" s="27">
        <v>165.19</v>
      </c>
      <c r="G24" s="28">
        <f t="shared" si="0"/>
        <v>4.434899999999999</v>
      </c>
      <c r="H24" s="29">
        <f t="shared" si="1"/>
        <v>2.7587927225948036E-2</v>
      </c>
      <c r="I24" s="28">
        <f t="shared" si="2"/>
        <v>47.899999999999991</v>
      </c>
      <c r="J24" s="29">
        <f t="shared" si="3"/>
        <v>0.40838946201722215</v>
      </c>
    </row>
    <row r="25" spans="1:10">
      <c r="A25" s="61" t="s">
        <v>27</v>
      </c>
      <c r="B25" s="62"/>
      <c r="C25" s="27">
        <v>294.08685000000003</v>
      </c>
      <c r="D25" s="56">
        <v>0</v>
      </c>
      <c r="E25" s="27">
        <v>300</v>
      </c>
      <c r="F25" s="27">
        <v>329.19</v>
      </c>
      <c r="G25" s="28">
        <f t="shared" si="0"/>
        <v>35.103149999999971</v>
      </c>
      <c r="H25" s="29">
        <f t="shared" si="1"/>
        <v>0.11936320852156418</v>
      </c>
      <c r="I25" s="28">
        <f t="shared" si="2"/>
        <v>29.189999999999998</v>
      </c>
      <c r="J25" s="29">
        <f t="shared" si="3"/>
        <v>9.7299999999999998E-2</v>
      </c>
    </row>
    <row r="26" spans="1:10">
      <c r="A26" s="20" t="s">
        <v>28</v>
      </c>
      <c r="B26" s="5"/>
      <c r="C26" s="24">
        <v>4.023771</v>
      </c>
      <c r="D26" s="56">
        <v>0</v>
      </c>
      <c r="E26" s="24">
        <v>4.54</v>
      </c>
      <c r="F26" s="24">
        <v>4.84</v>
      </c>
      <c r="G26" s="25">
        <f t="shared" si="0"/>
        <v>0.81622899999999987</v>
      </c>
      <c r="H26" s="26">
        <f t="shared" si="1"/>
        <v>0.20285175274636649</v>
      </c>
      <c r="I26" s="25">
        <f t="shared" si="2"/>
        <v>0.29999999999999982</v>
      </c>
      <c r="J26" s="26">
        <f t="shared" si="3"/>
        <v>6.607929515418498E-2</v>
      </c>
    </row>
    <row r="27" spans="1:10" ht="15.75" thickBot="1">
      <c r="A27" s="30" t="s">
        <v>29</v>
      </c>
      <c r="B27" s="31"/>
      <c r="C27" s="24">
        <v>11.992834999999999</v>
      </c>
      <c r="D27" s="24">
        <v>1.847E-2</v>
      </c>
      <c r="E27" s="24">
        <v>14</v>
      </c>
      <c r="F27" s="24">
        <v>14.35</v>
      </c>
      <c r="G27" s="25">
        <f t="shared" si="0"/>
        <v>2.3571650000000002</v>
      </c>
      <c r="H27" s="26">
        <f t="shared" si="1"/>
        <v>0.19654777206557084</v>
      </c>
      <c r="I27" s="25">
        <f t="shared" si="2"/>
        <v>0.34999999999999964</v>
      </c>
      <c r="J27" s="26">
        <f t="shared" si="3"/>
        <v>2.4999999999999974E-2</v>
      </c>
    </row>
    <row r="28" spans="1:10" ht="16.5" thickTop="1" thickBot="1">
      <c r="A28" s="32" t="s">
        <v>30</v>
      </c>
      <c r="B28" s="33"/>
      <c r="C28" s="34">
        <f>SUM(C22:C27)</f>
        <v>6468.7590126100013</v>
      </c>
      <c r="D28" s="34">
        <f t="shared" ref="D28:F28" si="5">SUM(D22:D27)</f>
        <v>2401.6626109999997</v>
      </c>
      <c r="E28" s="34">
        <f t="shared" si="5"/>
        <v>6872.5099999999993</v>
      </c>
      <c r="F28" s="34">
        <f t="shared" si="5"/>
        <v>7424.4000000000005</v>
      </c>
      <c r="G28" s="35">
        <f t="shared" si="0"/>
        <v>955.64098738999928</v>
      </c>
      <c r="H28" s="36">
        <f t="shared" si="1"/>
        <v>0.14773173425182512</v>
      </c>
      <c r="I28" s="35">
        <f t="shared" si="2"/>
        <v>551.89000000000124</v>
      </c>
      <c r="J28" s="36">
        <f t="shared" si="3"/>
        <v>8.0303993737368337E-2</v>
      </c>
    </row>
    <row r="29" spans="1:10">
      <c r="A29" s="37" t="s">
        <v>39</v>
      </c>
      <c r="B29" s="38"/>
      <c r="C29" s="38"/>
      <c r="D29" s="38"/>
      <c r="E29" s="38"/>
      <c r="F29" s="38"/>
      <c r="G29" s="38"/>
      <c r="H29" s="38"/>
      <c r="I29" s="39"/>
      <c r="J29" s="38"/>
    </row>
    <row r="30" spans="1:10" ht="16.5">
      <c r="A30" s="40" t="s">
        <v>38</v>
      </c>
      <c r="B30" s="38"/>
      <c r="C30" s="38"/>
      <c r="D30" s="38"/>
      <c r="E30" s="38"/>
      <c r="F30" s="38"/>
      <c r="G30" s="38"/>
      <c r="H30" s="38"/>
      <c r="I30" s="38"/>
      <c r="J30" s="38"/>
    </row>
    <row r="31" spans="1:10" ht="15.75" thickBot="1">
      <c r="A31" s="63" t="s">
        <v>3</v>
      </c>
      <c r="B31" s="63"/>
      <c r="C31" s="63"/>
      <c r="D31" s="63"/>
      <c r="E31" s="63"/>
      <c r="F31" s="63"/>
      <c r="G31" s="63"/>
      <c r="H31" s="63"/>
      <c r="I31" s="63"/>
      <c r="J31" s="63"/>
    </row>
    <row r="32" spans="1:10">
      <c r="A32" s="64" t="s">
        <v>31</v>
      </c>
      <c r="B32" s="65"/>
      <c r="C32" s="70" t="s">
        <v>9</v>
      </c>
      <c r="D32" s="70" t="s">
        <v>5</v>
      </c>
      <c r="E32" s="70" t="s">
        <v>6</v>
      </c>
      <c r="F32" s="70" t="s">
        <v>7</v>
      </c>
      <c r="G32" s="74" t="s">
        <v>8</v>
      </c>
      <c r="H32" s="75"/>
      <c r="I32" s="75"/>
      <c r="J32" s="76"/>
    </row>
    <row r="33" spans="1:10" ht="30.75" customHeight="1">
      <c r="A33" s="66"/>
      <c r="B33" s="67"/>
      <c r="C33" s="71"/>
      <c r="D33" s="71"/>
      <c r="E33" s="71"/>
      <c r="F33" s="71"/>
      <c r="G33" s="57" t="s">
        <v>9</v>
      </c>
      <c r="H33" s="58"/>
      <c r="I33" s="59" t="s">
        <v>6</v>
      </c>
      <c r="J33" s="60"/>
    </row>
    <row r="34" spans="1:10" ht="15.75" thickBot="1">
      <c r="A34" s="68"/>
      <c r="B34" s="69"/>
      <c r="C34" s="72"/>
      <c r="D34" s="72"/>
      <c r="E34" s="73"/>
      <c r="F34" s="73"/>
      <c r="G34" s="1" t="s">
        <v>10</v>
      </c>
      <c r="H34" s="2" t="s">
        <v>11</v>
      </c>
      <c r="I34" s="3" t="s">
        <v>10</v>
      </c>
      <c r="J34" s="2" t="s">
        <v>11</v>
      </c>
    </row>
    <row r="35" spans="1:10">
      <c r="A35" s="4" t="s">
        <v>32</v>
      </c>
      <c r="B35" s="5"/>
      <c r="C35" s="41">
        <v>3448.6277986099999</v>
      </c>
      <c r="D35" s="41">
        <v>1546.5953410000002</v>
      </c>
      <c r="E35" s="41">
        <v>3813.2</v>
      </c>
      <c r="F35" s="42">
        <v>4168.46</v>
      </c>
      <c r="G35" s="7">
        <f>F35-C35</f>
        <v>719.83220139000014</v>
      </c>
      <c r="H35" s="8">
        <f>G35/C35</f>
        <v>0.20873003508239854</v>
      </c>
      <c r="I35" s="7">
        <f>F35-E35</f>
        <v>355.26000000000022</v>
      </c>
      <c r="J35" s="8">
        <f>I35/E35</f>
        <v>9.3165844959614039E-2</v>
      </c>
    </row>
    <row r="36" spans="1:10">
      <c r="A36" s="4" t="s">
        <v>33</v>
      </c>
      <c r="B36" s="5"/>
      <c r="C36" s="43">
        <v>905.12137900000016</v>
      </c>
      <c r="D36" s="43">
        <v>249.36863599999998</v>
      </c>
      <c r="E36" s="43">
        <v>967.38000000000011</v>
      </c>
      <c r="F36" s="9">
        <v>1013.0500000000001</v>
      </c>
      <c r="G36" s="10">
        <f>F36-C36</f>
        <v>107.92862099999991</v>
      </c>
      <c r="H36" s="8">
        <f>G36/C36</f>
        <v>0.11924215194125902</v>
      </c>
      <c r="I36" s="10">
        <f>F36-E36</f>
        <v>45.669999999999959</v>
      </c>
      <c r="J36" s="8">
        <f>I36/E36</f>
        <v>4.7209989869544493E-2</v>
      </c>
    </row>
    <row r="37" spans="1:10" ht="18">
      <c r="A37" s="4" t="s">
        <v>34</v>
      </c>
      <c r="B37" s="5"/>
      <c r="C37" s="43">
        <v>1703.5709670000001</v>
      </c>
      <c r="D37" s="43">
        <v>605.68016399999999</v>
      </c>
      <c r="E37" s="43">
        <v>1662.1799999999998</v>
      </c>
      <c r="F37" s="9">
        <v>1774.07</v>
      </c>
      <c r="G37" s="10">
        <f>F37-C37</f>
        <v>70.499032999999827</v>
      </c>
      <c r="H37" s="8">
        <f>G37/C37</f>
        <v>4.1383091380190105E-2</v>
      </c>
      <c r="I37" s="10">
        <f>F37-E37</f>
        <v>111.8900000000001</v>
      </c>
      <c r="J37" s="8">
        <f>I37/E37</f>
        <v>6.731521255219057E-2</v>
      </c>
    </row>
    <row r="38" spans="1:10" ht="15.75" thickBot="1">
      <c r="A38" s="44" t="s">
        <v>35</v>
      </c>
      <c r="B38" s="45"/>
      <c r="C38" s="46">
        <v>411.43886800000007</v>
      </c>
      <c r="D38" s="46">
        <v>1.847E-2</v>
      </c>
      <c r="E38" s="46">
        <v>429.75</v>
      </c>
      <c r="F38" s="47">
        <v>468.82</v>
      </c>
      <c r="G38" s="48">
        <f>F38-C38</f>
        <v>57.381131999999923</v>
      </c>
      <c r="H38" s="49">
        <f>G38/C38</f>
        <v>0.13946453887288041</v>
      </c>
      <c r="I38" s="48">
        <f>F38-E38</f>
        <v>39.069999999999993</v>
      </c>
      <c r="J38" s="49">
        <f>I38/E38</f>
        <v>9.0913321698661995E-2</v>
      </c>
    </row>
    <row r="39" spans="1:10" ht="16.5" thickTop="1" thickBot="1">
      <c r="A39" s="32" t="s">
        <v>30</v>
      </c>
      <c r="B39" s="50"/>
      <c r="C39" s="51">
        <f>SUM(C35:C38)</f>
        <v>6468.7590126099994</v>
      </c>
      <c r="D39" s="51">
        <f t="shared" ref="D39:F39" si="6">SUM(D35:D38)</f>
        <v>2401.6626110000002</v>
      </c>
      <c r="E39" s="51">
        <f t="shared" si="6"/>
        <v>6872.51</v>
      </c>
      <c r="F39" s="51">
        <f t="shared" si="6"/>
        <v>7424.4</v>
      </c>
      <c r="G39" s="52">
        <f>F39-C39</f>
        <v>955.64098739000019</v>
      </c>
      <c r="H39" s="53">
        <f>G39/C39</f>
        <v>0.14773173425182529</v>
      </c>
      <c r="I39" s="52">
        <f>F39-E39</f>
        <v>551.88999999999942</v>
      </c>
      <c r="J39" s="53">
        <f>I39/E39</f>
        <v>8.030399373736806E-2</v>
      </c>
    </row>
    <row r="40" spans="1:10">
      <c r="A40" s="54" t="s">
        <v>39</v>
      </c>
    </row>
    <row r="41" spans="1:10" ht="16.5">
      <c r="A41" s="54" t="s">
        <v>36</v>
      </c>
    </row>
  </sheetData>
  <mergeCells count="23">
    <mergeCell ref="A1:J1"/>
    <mergeCell ref="A2:J2"/>
    <mergeCell ref="A3:J3"/>
    <mergeCell ref="A5:J5"/>
    <mergeCell ref="A6:B8"/>
    <mergeCell ref="C6:C8"/>
    <mergeCell ref="D6:D8"/>
    <mergeCell ref="E6:E8"/>
    <mergeCell ref="F6:F8"/>
    <mergeCell ref="G6:J6"/>
    <mergeCell ref="G33:H33"/>
    <mergeCell ref="I33:J33"/>
    <mergeCell ref="A25:B25"/>
    <mergeCell ref="G7:H7"/>
    <mergeCell ref="I7:J7"/>
    <mergeCell ref="A24:B24"/>
    <mergeCell ref="A31:J31"/>
    <mergeCell ref="A32:B34"/>
    <mergeCell ref="C32:C34"/>
    <mergeCell ref="D32:D34"/>
    <mergeCell ref="E32:E34"/>
    <mergeCell ref="F32:F34"/>
    <mergeCell ref="G32:J32"/>
  </mergeCells>
  <printOptions horizontalCentered="1"/>
  <pageMargins left="0.95" right="0.95" top="1" bottom="0.74" header="0.3" footer="0.3"/>
  <pageSetup scale="75" firstPageNumber="3" orientation="landscape" useFirstPageNumber="1" r:id="rId1"/>
  <headerFooter scaleWithDoc="0">
    <oddFooter>&amp;C&amp;"Times New Roman,Regular"&amp;10Summary Tables -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NSF Summary</vt:lpstr>
      <vt:lpstr>'NSF Summary'!Print_Area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coxenrid</dc:creator>
  <cp:lastModifiedBy>ewright</cp:lastModifiedBy>
  <cp:lastPrinted>2010-01-26T13:04:29Z</cp:lastPrinted>
  <dcterms:created xsi:type="dcterms:W3CDTF">2010-01-25T13:16:58Z</dcterms:created>
  <dcterms:modified xsi:type="dcterms:W3CDTF">2010-01-27T22:50:50Z</dcterms:modified>
</cp:coreProperties>
</file>