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35" windowHeight="8190"/>
  </bookViews>
  <sheets>
    <sheet name="PC&amp;B" sheetId="1" r:id="rId1"/>
  </sheets>
  <calcPr calcId="125725"/>
</workbook>
</file>

<file path=xl/calcChain.xml><?xml version="1.0" encoding="utf-8"?>
<calcChain xmlns="http://schemas.openxmlformats.org/spreadsheetml/2006/main">
  <c r="F17" i="1"/>
  <c r="E17"/>
  <c r="D15"/>
  <c r="C15"/>
  <c r="B15"/>
  <c r="F14"/>
  <c r="E14"/>
  <c r="F13"/>
  <c r="E13"/>
  <c r="D12"/>
  <c r="D16" s="1"/>
  <c r="D18" s="1"/>
  <c r="C12"/>
  <c r="B12"/>
  <c r="B16" s="1"/>
  <c r="B18" s="1"/>
  <c r="F11"/>
  <c r="F10"/>
  <c r="E9"/>
  <c r="F9" s="1"/>
  <c r="E7"/>
  <c r="E15" s="1"/>
  <c r="E6"/>
  <c r="F6" s="1"/>
  <c r="F15" l="1"/>
  <c r="F7"/>
  <c r="E12"/>
  <c r="E16" s="1"/>
  <c r="C16"/>
  <c r="F12" l="1"/>
  <c r="C18"/>
  <c r="F16"/>
  <c r="F18" l="1"/>
  <c r="E18"/>
</calcChain>
</file>

<file path=xl/sharedStrings.xml><?xml version="1.0" encoding="utf-8"?>
<sst xmlns="http://schemas.openxmlformats.org/spreadsheetml/2006/main" count="25" uniqueCount="25">
  <si>
    <t>Personnel Compensation &amp; Benefits</t>
  </si>
  <si>
    <t>(Dollars in Millions)</t>
  </si>
  <si>
    <t>FY 2009
Actual</t>
  </si>
  <si>
    <t>FY 2010
Estimate</t>
  </si>
  <si>
    <t>FY 2011
Request</t>
  </si>
  <si>
    <t>Change over</t>
  </si>
  <si>
    <t>FY 2010 Estimate</t>
  </si>
  <si>
    <t>Amount</t>
  </si>
  <si>
    <t>Percent</t>
  </si>
  <si>
    <t>Regular FTE Allocation</t>
  </si>
  <si>
    <t>Regular FTE Usage (actual/projected)</t>
  </si>
  <si>
    <t>Regular Salary</t>
  </si>
  <si>
    <r>
      <t xml:space="preserve">  Base Salary</t>
    </r>
    <r>
      <rPr>
        <vertAlign val="superscript"/>
        <sz val="10"/>
        <rFont val="Times New Roman"/>
        <family val="1"/>
      </rPr>
      <t>1</t>
    </r>
  </si>
  <si>
    <t xml:space="preserve">  Salary Cost of Additional FTE</t>
  </si>
  <si>
    <r>
      <t xml:space="preserve">  COLA &amp; Locality Pay</t>
    </r>
    <r>
      <rPr>
        <vertAlign val="superscript"/>
        <sz val="10"/>
        <rFont val="Times New Roman"/>
        <family val="1"/>
      </rPr>
      <t>2</t>
    </r>
  </si>
  <si>
    <t>Subtotal, Regular FTE Salary</t>
  </si>
  <si>
    <t>Student FTEs</t>
  </si>
  <si>
    <t>Student Salary</t>
  </si>
  <si>
    <t>Total, FTEs</t>
  </si>
  <si>
    <t xml:space="preserve">  Subtotal, FTE Pay</t>
  </si>
  <si>
    <r>
      <t>Benefits and Other Compensation</t>
    </r>
    <r>
      <rPr>
        <vertAlign val="superscript"/>
        <sz val="10"/>
        <rFont val="Times New Roman"/>
        <family val="1"/>
      </rPr>
      <t>3</t>
    </r>
  </si>
  <si>
    <t>Total, PC&amp;B</t>
  </si>
  <si>
    <r>
      <t>1</t>
    </r>
    <r>
      <rPr>
        <sz val="8"/>
        <rFont val="Times New Roman"/>
        <family val="1"/>
      </rPr>
      <t>The increase in the FY 2011 base salary reflects the full annual cost of employees hired throughout FY 2010.</t>
    </r>
  </si>
  <si>
    <r>
      <t>2</t>
    </r>
    <r>
      <rPr>
        <sz val="8"/>
        <rFont val="Times New Roman"/>
        <family val="1"/>
      </rPr>
      <t xml:space="preserve">The pay increase includes the annualization of the FY 2010 pay raise, nine months of the projected FY 2011 pay raise, as well as anticipated within grades and promotion increases.  </t>
    </r>
  </si>
  <si>
    <r>
      <t>3</t>
    </r>
    <r>
      <rPr>
        <sz val="8"/>
        <rFont val="Times New Roman"/>
        <family val="1"/>
      </rPr>
      <t>This category includes employee benefits, detailees to NSF, terminal leave, awards, and other benefits.</t>
    </r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</si>
</sst>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;\-#,##0;&quot;-&quot;??"/>
    <numFmt numFmtId="165" formatCode="0.0%"/>
    <numFmt numFmtId="166" formatCode="&quot;$&quot;#,##0.00;\-&quot;$&quot;#,##0.00;&quot;-&quot;??"/>
    <numFmt numFmtId="167" formatCode="0.0%;\-0.0%;&quot;-&quot;??"/>
    <numFmt numFmtId="168" formatCode="#,##0.00;\-#,##0.00;&quot;-&quot;??"/>
    <numFmt numFmtId="169" formatCode="#,##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/>
    <xf numFmtId="0" fontId="4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Border="1" applyAlignment="1"/>
    <xf numFmtId="0" fontId="6" fillId="0" borderId="1" xfId="0" applyFont="1" applyBorder="1"/>
    <xf numFmtId="164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3" fontId="3" fillId="0" borderId="0" xfId="0" applyNumberFormat="1" applyFont="1" applyAlignment="1"/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/>
    <xf numFmtId="167" fontId="4" fillId="0" borderId="0" xfId="1" applyNumberFormat="1" applyFont="1" applyFill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4" fillId="0" borderId="0" xfId="0" quotePrefix="1" applyNumberFormat="1" applyFont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Alignment="1"/>
    <xf numFmtId="167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43" fontId="4" fillId="0" borderId="0" xfId="0" applyNumberFormat="1" applyFont="1" applyAlignment="1">
      <alignment horizontal="right"/>
    </xf>
    <xf numFmtId="0" fontId="4" fillId="0" borderId="4" xfId="0" applyFont="1" applyBorder="1"/>
    <xf numFmtId="166" fontId="4" fillId="0" borderId="4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/>
    <xf numFmtId="167" fontId="4" fillId="0" borderId="4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168" fontId="4" fillId="0" borderId="4" xfId="0" applyNumberFormat="1" applyFont="1" applyFill="1" applyBorder="1" applyAlignment="1">
      <alignment horizontal="right"/>
    </xf>
    <xf numFmtId="168" fontId="4" fillId="0" borderId="4" xfId="0" applyNumberFormat="1" applyFont="1" applyFill="1" applyBorder="1" applyAlignment="1"/>
    <xf numFmtId="0" fontId="5" fillId="0" borderId="1" xfId="0" applyFont="1" applyBorder="1"/>
    <xf numFmtId="166" fontId="5" fillId="0" borderId="5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/>
    <xf numFmtId="167" fontId="5" fillId="0" borderId="1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justify"/>
    </xf>
    <xf numFmtId="0" fontId="9" fillId="0" borderId="2" xfId="0" applyFont="1" applyBorder="1" applyAlignment="1">
      <alignment horizontal="justify"/>
    </xf>
    <xf numFmtId="0" fontId="8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169" fontId="3" fillId="0" borderId="0" xfId="0" applyNumberFormat="1" applyFont="1" applyAlignment="1"/>
    <xf numFmtId="165" fontId="3" fillId="0" borderId="0" xfId="0" applyNumberFormat="1" applyFont="1" applyAlignment="1"/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>
      <selection activeCell="A25" sqref="A25"/>
    </sheetView>
  </sheetViews>
  <sheetFormatPr defaultRowHeight="15"/>
  <cols>
    <col min="1" max="1" width="32.28515625" style="2" bestFit="1" customWidth="1"/>
    <col min="2" max="16384" width="9.140625" style="2"/>
  </cols>
  <sheetData>
    <row r="1" spans="1:9">
      <c r="A1" s="1" t="s">
        <v>0</v>
      </c>
      <c r="B1" s="1"/>
      <c r="C1" s="1"/>
      <c r="D1" s="1"/>
      <c r="E1" s="1"/>
      <c r="F1" s="1"/>
    </row>
    <row r="2" spans="1:9" ht="15.75" thickBot="1">
      <c r="A2" s="3" t="s">
        <v>1</v>
      </c>
      <c r="B2" s="3"/>
      <c r="C2" s="3"/>
      <c r="D2" s="3"/>
      <c r="E2" s="3"/>
      <c r="F2" s="3"/>
    </row>
    <row r="3" spans="1:9">
      <c r="A3" s="4"/>
      <c r="B3" s="5" t="s">
        <v>2</v>
      </c>
      <c r="C3" s="6" t="s">
        <v>3</v>
      </c>
      <c r="D3" s="6" t="s">
        <v>4</v>
      </c>
      <c r="E3" s="7" t="s">
        <v>5</v>
      </c>
      <c r="F3" s="7"/>
    </row>
    <row r="4" spans="1:9">
      <c r="A4" s="8"/>
      <c r="B4" s="9"/>
      <c r="C4" s="10"/>
      <c r="D4" s="10"/>
      <c r="E4" s="7" t="s">
        <v>6</v>
      </c>
      <c r="F4" s="7"/>
    </row>
    <row r="5" spans="1:9">
      <c r="A5" s="11"/>
      <c r="B5" s="12"/>
      <c r="C5" s="10"/>
      <c r="D5" s="10"/>
      <c r="E5" s="13" t="s">
        <v>7</v>
      </c>
      <c r="F5" s="13" t="s">
        <v>8</v>
      </c>
    </row>
    <row r="6" spans="1:9">
      <c r="A6" s="14" t="s">
        <v>9</v>
      </c>
      <c r="B6" s="15">
        <v>1295</v>
      </c>
      <c r="C6" s="15">
        <v>1310</v>
      </c>
      <c r="D6" s="15">
        <v>1350</v>
      </c>
      <c r="E6" s="15">
        <f>D6-C6</f>
        <v>40</v>
      </c>
      <c r="F6" s="16">
        <f>E6/C6</f>
        <v>3.0534351145038167E-2</v>
      </c>
    </row>
    <row r="7" spans="1:9" ht="15.75" thickBot="1">
      <c r="A7" s="17" t="s">
        <v>10</v>
      </c>
      <c r="B7" s="18">
        <v>1266</v>
      </c>
      <c r="C7" s="18">
        <v>1285</v>
      </c>
      <c r="D7" s="18">
        <v>1350</v>
      </c>
      <c r="E7" s="18">
        <f>D7-C7</f>
        <v>65</v>
      </c>
      <c r="F7" s="19">
        <f>IF(C7=0,"N/A  ",E7/C7)</f>
        <v>5.0583657587548639E-2</v>
      </c>
      <c r="G7" s="20"/>
      <c r="H7" s="20"/>
      <c r="I7" s="20"/>
    </row>
    <row r="8" spans="1:9">
      <c r="A8" s="21" t="s">
        <v>11</v>
      </c>
      <c r="B8" s="22"/>
      <c r="C8" s="22"/>
      <c r="D8" s="22"/>
      <c r="E8" s="22"/>
      <c r="F8" s="23"/>
      <c r="G8" s="20"/>
      <c r="H8" s="20"/>
      <c r="I8" s="20"/>
    </row>
    <row r="9" spans="1:9" ht="16.5">
      <c r="A9" s="21" t="s">
        <v>12</v>
      </c>
      <c r="B9" s="24">
        <v>142.93</v>
      </c>
      <c r="C9" s="24">
        <v>149.13999999999999</v>
      </c>
      <c r="D9" s="24">
        <v>156.59</v>
      </c>
      <c r="E9" s="25">
        <f>D9-C9</f>
        <v>7.4500000000000171</v>
      </c>
      <c r="F9" s="26">
        <f t="shared" ref="F9:F18" si="0">IF(C9=0,"N/A  ",E9/C9)</f>
        <v>4.995306423494715E-2</v>
      </c>
      <c r="G9" s="20"/>
      <c r="H9" s="20"/>
      <c r="I9" s="20"/>
    </row>
    <row r="10" spans="1:9">
      <c r="A10" s="21" t="s">
        <v>13</v>
      </c>
      <c r="B10" s="27">
        <v>0</v>
      </c>
      <c r="C10" s="28">
        <v>2.2000000000000002</v>
      </c>
      <c r="D10" s="29">
        <v>4.92</v>
      </c>
      <c r="E10" s="30">
        <v>0</v>
      </c>
      <c r="F10" s="31">
        <f t="shared" si="0"/>
        <v>0</v>
      </c>
      <c r="G10" s="20"/>
      <c r="H10" s="20"/>
      <c r="I10" s="20"/>
    </row>
    <row r="11" spans="1:9" ht="16.5">
      <c r="A11" s="21" t="s">
        <v>14</v>
      </c>
      <c r="B11" s="27">
        <v>0</v>
      </c>
      <c r="C11" s="28">
        <v>2.71</v>
      </c>
      <c r="D11" s="29">
        <v>2.7600000000000002</v>
      </c>
      <c r="E11" s="30">
        <v>0</v>
      </c>
      <c r="F11" s="31">
        <f t="shared" si="0"/>
        <v>0</v>
      </c>
      <c r="G11" s="20"/>
      <c r="H11" s="20"/>
      <c r="I11" s="20"/>
    </row>
    <row r="12" spans="1:9">
      <c r="A12" s="32" t="s">
        <v>15</v>
      </c>
      <c r="B12" s="24">
        <f>SUM(B9:B11)</f>
        <v>142.93</v>
      </c>
      <c r="C12" s="24">
        <f>SUM(C9:C11)</f>
        <v>154.04999999999998</v>
      </c>
      <c r="D12" s="24">
        <f>SUM(D9:D11)</f>
        <v>164.26999999999998</v>
      </c>
      <c r="E12" s="25">
        <f>D12-C12</f>
        <v>10.219999999999999</v>
      </c>
      <c r="F12" s="26">
        <f t="shared" si="0"/>
        <v>6.634209672184356E-2</v>
      </c>
      <c r="G12" s="20"/>
      <c r="H12" s="20"/>
      <c r="I12" s="20"/>
    </row>
    <row r="13" spans="1:9">
      <c r="A13" s="33" t="s">
        <v>16</v>
      </c>
      <c r="B13" s="34">
        <v>34</v>
      </c>
      <c r="C13" s="34">
        <v>40</v>
      </c>
      <c r="D13" s="34">
        <v>40</v>
      </c>
      <c r="E13" s="35">
        <f>D13-C13</f>
        <v>0</v>
      </c>
      <c r="F13" s="36">
        <f t="shared" si="0"/>
        <v>0</v>
      </c>
      <c r="G13" s="20"/>
      <c r="H13" s="20"/>
      <c r="I13" s="20"/>
    </row>
    <row r="14" spans="1:9">
      <c r="A14" s="37" t="s">
        <v>17</v>
      </c>
      <c r="B14" s="38">
        <v>1.23</v>
      </c>
      <c r="C14" s="38">
        <v>1.49</v>
      </c>
      <c r="D14" s="38">
        <v>1.52</v>
      </c>
      <c r="E14" s="39">
        <f>D14-C14</f>
        <v>3.0000000000000027E-2</v>
      </c>
      <c r="F14" s="40">
        <f t="shared" si="0"/>
        <v>2.0134228187919483E-2</v>
      </c>
      <c r="G14" s="20"/>
      <c r="H14" s="20"/>
      <c r="I14" s="20"/>
    </row>
    <row r="15" spans="1:9">
      <c r="A15" s="33" t="s">
        <v>18</v>
      </c>
      <c r="B15" s="34">
        <f>B7+B13</f>
        <v>1300</v>
      </c>
      <c r="C15" s="34">
        <f>C7+C13</f>
        <v>1325</v>
      </c>
      <c r="D15" s="34">
        <f>D7+D13</f>
        <v>1390</v>
      </c>
      <c r="E15" s="35">
        <f>E7+E13</f>
        <v>65</v>
      </c>
      <c r="F15" s="41">
        <f t="shared" si="0"/>
        <v>4.9056603773584909E-2</v>
      </c>
      <c r="G15" s="20"/>
      <c r="H15" s="20"/>
      <c r="I15" s="20"/>
    </row>
    <row r="16" spans="1:9">
      <c r="A16" s="21" t="s">
        <v>19</v>
      </c>
      <c r="B16" s="24">
        <f>B12+B14</f>
        <v>144.16</v>
      </c>
      <c r="C16" s="24">
        <f>C12+C14</f>
        <v>155.54</v>
      </c>
      <c r="D16" s="24">
        <f>D12+D14</f>
        <v>165.79</v>
      </c>
      <c r="E16" s="25">
        <f>E12+E14</f>
        <v>10.249999999999998</v>
      </c>
      <c r="F16" s="26">
        <f t="shared" si="0"/>
        <v>6.5899447087565885E-2</v>
      </c>
      <c r="G16" s="20"/>
      <c r="H16" s="20"/>
      <c r="I16" s="20"/>
    </row>
    <row r="17" spans="1:9" ht="16.5">
      <c r="A17" s="37" t="s">
        <v>20</v>
      </c>
      <c r="B17" s="42">
        <v>42.45</v>
      </c>
      <c r="C17" s="42">
        <v>48.12</v>
      </c>
      <c r="D17" s="42">
        <v>52.1</v>
      </c>
      <c r="E17" s="43">
        <f>D17-C17</f>
        <v>3.980000000000004</v>
      </c>
      <c r="F17" s="40">
        <f t="shared" si="0"/>
        <v>8.2709891936824695E-2</v>
      </c>
      <c r="G17" s="20"/>
      <c r="H17" s="20"/>
      <c r="I17" s="20"/>
    </row>
    <row r="18" spans="1:9" ht="15.75" thickBot="1">
      <c r="A18" s="44" t="s">
        <v>21</v>
      </c>
      <c r="B18" s="45">
        <f>B16+B17</f>
        <v>186.61</v>
      </c>
      <c r="C18" s="45">
        <f>C16+C17</f>
        <v>203.66</v>
      </c>
      <c r="D18" s="45">
        <f>D16+D17</f>
        <v>217.89</v>
      </c>
      <c r="E18" s="46">
        <f>D18-C18</f>
        <v>14.22999999999999</v>
      </c>
      <c r="F18" s="47">
        <f t="shared" si="0"/>
        <v>6.9871354217813958E-2</v>
      </c>
    </row>
    <row r="19" spans="1:9">
      <c r="A19" s="48" t="s">
        <v>22</v>
      </c>
      <c r="B19" s="49"/>
      <c r="C19" s="49"/>
      <c r="D19" s="49"/>
      <c r="E19" s="49"/>
      <c r="F19" s="49"/>
    </row>
    <row r="20" spans="1:9" ht="27" customHeight="1">
      <c r="A20" s="50" t="s">
        <v>23</v>
      </c>
      <c r="B20" s="51"/>
      <c r="C20" s="51"/>
      <c r="D20" s="51"/>
      <c r="E20" s="51"/>
      <c r="F20" s="51"/>
      <c r="G20" s="52"/>
      <c r="H20" s="53"/>
      <c r="I20" s="52"/>
    </row>
    <row r="21" spans="1:9" s="56" customFormat="1">
      <c r="A21" s="54" t="s">
        <v>24</v>
      </c>
      <c r="B21" s="55"/>
      <c r="C21" s="55"/>
      <c r="D21" s="55"/>
      <c r="E21" s="55"/>
      <c r="F21" s="55"/>
    </row>
  </sheetData>
  <mergeCells count="10">
    <mergeCell ref="A19:F19"/>
    <mergeCell ref="A20:F20"/>
    <mergeCell ref="A21:F21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PC&amp;B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2010-01-27T15:58:49Z</dcterms:created>
  <dcterms:modified xsi:type="dcterms:W3CDTF">2010-01-27T16:00:49Z</dcterms:modified>
</cp:coreProperties>
</file>