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60" windowHeight="6830"/>
  </bookViews>
  <sheets>
    <sheet name="EHR Subactvty Fndng Chart" sheetId="5" r:id="rId1"/>
    <sheet name="Data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7" i="4" l="1"/>
  <c r="K7" i="4"/>
  <c r="J7" i="4"/>
  <c r="I7" i="4"/>
  <c r="H7" i="4"/>
  <c r="G7" i="4"/>
  <c r="F7" i="4"/>
  <c r="C7" i="4"/>
  <c r="B7" i="4"/>
  <c r="G6" i="4"/>
  <c r="F6" i="4"/>
  <c r="E6" i="4"/>
  <c r="E7" i="4" s="1"/>
  <c r="D6" i="4"/>
  <c r="D7" i="4" s="1"/>
  <c r="C6" i="4"/>
  <c r="G5" i="4"/>
  <c r="F5" i="4"/>
  <c r="E5" i="4"/>
  <c r="D5" i="4"/>
  <c r="C5" i="4"/>
  <c r="G3" i="4"/>
  <c r="F3" i="4"/>
  <c r="E3" i="4"/>
  <c r="D3" i="4"/>
  <c r="C3" i="4"/>
</calcChain>
</file>

<file path=xl/sharedStrings.xml><?xml version="1.0" encoding="utf-8"?>
<sst xmlns="http://schemas.openxmlformats.org/spreadsheetml/2006/main" count="17" uniqueCount="17">
  <si>
    <t>EHR Funding</t>
  </si>
  <si>
    <t>Total, EHR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</si>
  <si>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</si>
  <si>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</si>
  <si>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</si>
  <si>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</si>
  <si>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</si>
  <si>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</si>
  <si>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</si>
  <si>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</si>
  <si>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</si>
  <si>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</si>
  <si>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</si>
  <si>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DRL</t>
  </si>
  <si>
    <t>DGE</t>
  </si>
  <si>
    <t>HRD</t>
  </si>
  <si>
    <t>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</si>
</sst>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2" fillId="0" borderId="0" xfId="0" applyFont="1"/>
    <xf numFmtId="38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2" fontId="3" fillId="0" borderId="0" xfId="0" applyNumberFormat="1" applyFont="1"/>
    <xf numFmtId="38" fontId="3" fillId="0" borderId="3" xfId="0" applyNumberFormat="1" applyFont="1" applyBorder="1"/>
    <xf numFmtId="0" fontId="3" fillId="0" borderId="1" xfId="0" applyFont="1" applyBorder="1"/>
    <xf numFmtId="0" fontId="4" fillId="0" borderId="0" xfId="0" applyFont="1"/>
    <xf numFmtId="8" fontId="4" fillId="0" borderId="0" xfId="0" applyNumberFormat="1" applyFont="1"/>
    <xf numFmtId="0" fontId="5" fillId="0" borderId="0" xfId="0" applyFont="1"/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/>
    <xf numFmtId="166" fontId="6" fillId="0" borderId="0" xfId="0" applyNumberFormat="1" applyFont="1" applyBorder="1"/>
    <xf numFmtId="166" fontId="6" fillId="0" borderId="0" xfId="0" applyNumberFormat="1" applyFont="1" applyFill="1" applyBorder="1"/>
    <xf numFmtId="2" fontId="2" fillId="0" borderId="0" xfId="0" applyNumberFormat="1" applyFont="1" applyBorder="1"/>
    <xf numFmtId="8" fontId="2" fillId="0" borderId="0" xfId="0" applyNumberFormat="1" applyFont="1" applyBorder="1"/>
    <xf numFmtId="164" fontId="2" fillId="0" borderId="0" xfId="0" applyNumberFormat="1" applyFont="1" applyBorder="1"/>
    <xf numFmtId="8" fontId="6" fillId="0" borderId="0" xfId="0" applyNumberFormat="1" applyFont="1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EHR Subactivity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Funding</a:t>
            </a:r>
          </a:p>
          <a:p>
            <a:pPr>
              <a:defRPr sz="1600"/>
            </a:pPr>
            <a:r>
              <a:rPr lang="en-US" sz="16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(Dollars in Millions)</a:t>
            </a:r>
            <a:endParaRPr lang="en-US" sz="16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5986376868582448"/>
          <c:y val="3.430723070571832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841319462662367E-2"/>
          <c:y val="0.17174304567485771"/>
          <c:w val="0.79691917045807681"/>
          <c:h val="0.68890571851799121"/>
        </c:manualLayout>
      </c:layout>
      <c:lineChart>
        <c:grouping val="standard"/>
        <c:varyColors val="0"/>
        <c:ser>
          <c:idx val="0"/>
          <c:order val="0"/>
          <c:tx>
            <c:v>DRL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x"/>
            <c:size val="10"/>
            <c:spPr>
              <a:noFill/>
              <a:ln w="25400"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Ref>
              <c:f>Data!$C$2:$L$2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Data!$C$3:$L$3</c:f>
              <c:numCache>
                <c:formatCode>General</c:formatCode>
                <c:ptCount val="10"/>
                <c:pt idx="0">
                  <c:v>235.01000000000002</c:v>
                </c:pt>
                <c:pt idx="1">
                  <c:v>254.94</c:v>
                </c:pt>
                <c:pt idx="2">
                  <c:v>260.17</c:v>
                </c:pt>
                <c:pt idx="3">
                  <c:v>287.67</c:v>
                </c:pt>
                <c:pt idx="4">
                  <c:v>318.42</c:v>
                </c:pt>
                <c:pt idx="5">
                  <c:v>322.47000000000003</c:v>
                </c:pt>
                <c:pt idx="6" formatCode="0.00">
                  <c:v>273.23</c:v>
                </c:pt>
                <c:pt idx="7">
                  <c:v>215.45</c:v>
                </c:pt>
                <c:pt idx="8">
                  <c:v>230.24</c:v>
                </c:pt>
                <c:pt idx="9">
                  <c:v>241.58</c:v>
                </c:pt>
              </c:numCache>
            </c:numRef>
          </c:val>
          <c:smooth val="0"/>
        </c:ser>
        <c:ser>
          <c:idx val="1"/>
          <c:order val="1"/>
          <c:tx>
            <c:v>DGE</c:v>
          </c:tx>
          <c:spPr>
            <a:ln w="25400"/>
          </c:spPr>
          <c:marker>
            <c:symbol val="square"/>
            <c:size val="10"/>
            <c:spPr>
              <a:ln w="25400">
                <a:solidFill>
                  <a:schemeClr val="accent2"/>
                </a:solidFill>
              </a:ln>
            </c:spPr>
          </c:marker>
          <c:cat>
            <c:strRef>
              <c:f>Data!$C$2:$L$2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Data!$C$4:$L$4</c:f>
              <c:numCache>
                <c:formatCode>General</c:formatCode>
                <c:ptCount val="10"/>
                <c:pt idx="0">
                  <c:v>153.07</c:v>
                </c:pt>
                <c:pt idx="1">
                  <c:v>155.9</c:v>
                </c:pt>
                <c:pt idx="2">
                  <c:v>159.59</c:v>
                </c:pt>
                <c:pt idx="3">
                  <c:v>181.67</c:v>
                </c:pt>
                <c:pt idx="4">
                  <c:v>181.43</c:v>
                </c:pt>
                <c:pt idx="5">
                  <c:v>176.58</c:v>
                </c:pt>
                <c:pt idx="6">
                  <c:v>237.11</c:v>
                </c:pt>
                <c:pt idx="7">
                  <c:v>257.31</c:v>
                </c:pt>
                <c:pt idx="8">
                  <c:v>259.08</c:v>
                </c:pt>
                <c:pt idx="9">
                  <c:v>263.33999999999997</c:v>
                </c:pt>
              </c:numCache>
            </c:numRef>
          </c:val>
          <c:smooth val="0"/>
        </c:ser>
        <c:ser>
          <c:idx val="2"/>
          <c:order val="2"/>
          <c:tx>
            <c:v>HRD</c:v>
          </c:tx>
          <c:spPr>
            <a:ln w="25400"/>
          </c:spPr>
          <c:marker>
            <c:symbol val="triangle"/>
            <c:size val="10"/>
            <c:spPr>
              <a:ln w="25400"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Data!$C$2:$L$2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Data!$C$5:$L$5</c:f>
              <c:numCache>
                <c:formatCode>General</c:formatCode>
                <c:ptCount val="10"/>
                <c:pt idx="0">
                  <c:v>124.12</c:v>
                </c:pt>
                <c:pt idx="1">
                  <c:v>127.53</c:v>
                </c:pt>
                <c:pt idx="2">
                  <c:v>145.94</c:v>
                </c:pt>
                <c:pt idx="3">
                  <c:v>169.18</c:v>
                </c:pt>
                <c:pt idx="4">
                  <c:v>149.16000000000003</c:v>
                </c:pt>
                <c:pt idx="5">
                  <c:v>144.71</c:v>
                </c:pt>
                <c:pt idx="6">
                  <c:v>129.41</c:v>
                </c:pt>
                <c:pt idx="7">
                  <c:v>139.18</c:v>
                </c:pt>
                <c:pt idx="8" formatCode="0.00">
                  <c:v>142.11000000000001</c:v>
                </c:pt>
                <c:pt idx="9" formatCode="0.00">
                  <c:v>143.11000000000001</c:v>
                </c:pt>
              </c:numCache>
            </c:numRef>
          </c:val>
          <c:smooth val="0"/>
        </c:ser>
        <c:ser>
          <c:idx val="3"/>
          <c:order val="3"/>
          <c:tx>
            <c:v>DUE</c:v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Data!$C$2:$L$2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Data!$C$6:$L$6</c:f>
              <c:numCache>
                <c:formatCode>General</c:formatCode>
                <c:ptCount val="10"/>
                <c:pt idx="0">
                  <c:v>188.06</c:v>
                </c:pt>
                <c:pt idx="1">
                  <c:v>157.28</c:v>
                </c:pt>
                <c:pt idx="2">
                  <c:v>200.56</c:v>
                </c:pt>
                <c:pt idx="3">
                  <c:v>291.99</c:v>
                </c:pt>
                <c:pt idx="4">
                  <c:v>223.75</c:v>
                </c:pt>
                <c:pt idx="5">
                  <c:v>217.28</c:v>
                </c:pt>
                <c:pt idx="6">
                  <c:v>190.79</c:v>
                </c:pt>
                <c:pt idx="7">
                  <c:v>222.68</c:v>
                </c:pt>
                <c:pt idx="8">
                  <c:v>215.07</c:v>
                </c:pt>
                <c:pt idx="9">
                  <c:v>241.72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05856"/>
        <c:axId val="54912512"/>
      </c:lineChart>
      <c:catAx>
        <c:axId val="54905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4912512"/>
        <c:crosses val="autoZero"/>
        <c:auto val="1"/>
        <c:lblAlgn val="ctr"/>
        <c:lblOffset val="100"/>
        <c:noMultiLvlLbl val="0"/>
      </c:catAx>
      <c:valAx>
        <c:axId val="54912512"/>
        <c:scaling>
          <c:orientation val="minMax"/>
          <c:max val="4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4905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630011018200495"/>
          <c:y val="0.41692438139724974"/>
          <c:w val="8.6126119477422491E-2"/>
          <c:h val="0.1883500335444946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opLeftCell="A3" workbookViewId="0">
      <selection activeCell="J20" sqref="J20"/>
    </sheetView>
  </sheetViews>
  <sheetFormatPr defaultColWidth="9.1796875" defaultRowHeight="13" x14ac:dyDescent="0.3"/>
  <cols>
    <col min="1" max="1" width="11.1796875" style="3" bestFit="1" customWidth="1"/>
    <col min="2" max="2" width="11.1796875" style="3" customWidth="1"/>
    <col min="3" max="3" width="10.453125" style="3" customWidth="1"/>
    <col min="4" max="4" width="12.1796875" style="3" customWidth="1"/>
    <col min="5" max="5" width="11.1796875" style="3" customWidth="1"/>
    <col min="6" max="7" width="11.81640625" style="3" customWidth="1"/>
    <col min="8" max="8" width="9.453125" style="3" bestFit="1" customWidth="1"/>
    <col min="9" max="9" width="10.54296875" style="3" customWidth="1"/>
    <col min="10" max="10" width="10.26953125" style="3" customWidth="1"/>
    <col min="11" max="11" width="11.26953125" style="3" bestFit="1" customWidth="1"/>
    <col min="12" max="12" width="9.54296875" style="3" bestFit="1" customWidth="1"/>
    <col min="13" max="16384" width="9.1796875" style="3"/>
  </cols>
  <sheetData>
    <row r="1" spans="1:12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5" x14ac:dyDescent="0.35">
      <c r="A2" s="25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s="7" customFormat="1" ht="14" x14ac:dyDescent="0.3">
      <c r="A3" s="4" t="s">
        <v>13</v>
      </c>
      <c r="B3" s="5">
        <v>238.76</v>
      </c>
      <c r="C3" s="5">
        <f>215.58+19.43</f>
        <v>235.01000000000002</v>
      </c>
      <c r="D3" s="5">
        <f>208.99+45.95</f>
        <v>254.94</v>
      </c>
      <c r="E3" s="5">
        <f>212.3+47.87</f>
        <v>260.17</v>
      </c>
      <c r="F3" s="5">
        <f>226.68+60.99</f>
        <v>287.67</v>
      </c>
      <c r="G3" s="5">
        <f>260.49+57.93</f>
        <v>318.42</v>
      </c>
      <c r="H3" s="5">
        <v>322.47000000000003</v>
      </c>
      <c r="I3" s="6">
        <v>273.23</v>
      </c>
      <c r="J3" s="5">
        <v>215.45</v>
      </c>
      <c r="K3" s="5">
        <v>230.24</v>
      </c>
      <c r="L3" s="5">
        <v>241.58</v>
      </c>
    </row>
    <row r="4" spans="1:12" ht="14" x14ac:dyDescent="0.3">
      <c r="A4" s="4" t="s">
        <v>14</v>
      </c>
      <c r="B4" s="8">
        <v>154.75</v>
      </c>
      <c r="C4" s="8">
        <v>153.07</v>
      </c>
      <c r="D4" s="8">
        <v>155.9</v>
      </c>
      <c r="E4" s="8">
        <v>159.59</v>
      </c>
      <c r="F4" s="8">
        <v>181.67</v>
      </c>
      <c r="G4" s="8">
        <v>181.43</v>
      </c>
      <c r="H4" s="8">
        <v>176.58</v>
      </c>
      <c r="I4" s="8">
        <v>237.11</v>
      </c>
      <c r="J4" s="8">
        <v>257.31</v>
      </c>
      <c r="K4" s="8">
        <v>259.08</v>
      </c>
      <c r="L4" s="8">
        <v>263.33999999999997</v>
      </c>
    </row>
    <row r="5" spans="1:12" ht="14" x14ac:dyDescent="0.3">
      <c r="A5" s="4" t="s">
        <v>15</v>
      </c>
      <c r="B5" s="8">
        <v>119.16</v>
      </c>
      <c r="C5" s="8">
        <f>119.75+4.37</f>
        <v>124.12</v>
      </c>
      <c r="D5" s="8">
        <f>125.8+1.73</f>
        <v>127.53</v>
      </c>
      <c r="E5" s="8">
        <f>140.37+5.57</f>
        <v>145.94</v>
      </c>
      <c r="F5" s="8">
        <f>154.08+9.95+5.15</f>
        <v>169.18</v>
      </c>
      <c r="G5" s="8">
        <f>138.49+5.49+5.18</f>
        <v>149.16000000000003</v>
      </c>
      <c r="H5" s="8">
        <v>144.71</v>
      </c>
      <c r="I5" s="8">
        <v>129.41</v>
      </c>
      <c r="J5" s="8">
        <v>139.18</v>
      </c>
      <c r="K5" s="9">
        <v>142.11000000000001</v>
      </c>
      <c r="L5" s="9">
        <v>143.11000000000001</v>
      </c>
    </row>
    <row r="6" spans="1:12" ht="14" x14ac:dyDescent="0.3">
      <c r="A6" s="10" t="s">
        <v>16</v>
      </c>
      <c r="B6" s="11">
        <v>237.52</v>
      </c>
      <c r="C6" s="11">
        <f>211.86-19.43-4.37</f>
        <v>188.06</v>
      </c>
      <c r="D6" s="11">
        <f>204.96-45.95-1.73</f>
        <v>157.28</v>
      </c>
      <c r="E6" s="11">
        <f>254-47.87-5.57</f>
        <v>200.56</v>
      </c>
      <c r="F6" s="11">
        <f>368.08-9.95-60.99-5.15</f>
        <v>291.99</v>
      </c>
      <c r="G6" s="11">
        <f>292.35-57.93-5.49-5.18</f>
        <v>223.75</v>
      </c>
      <c r="H6" s="11">
        <v>217.28</v>
      </c>
      <c r="I6" s="11">
        <v>190.79</v>
      </c>
      <c r="J6" s="11">
        <v>222.68</v>
      </c>
      <c r="K6" s="11">
        <v>215.07</v>
      </c>
      <c r="L6" s="11">
        <v>241.72</v>
      </c>
    </row>
    <row r="7" spans="1:12" s="14" customFormat="1" ht="14" x14ac:dyDescent="0.3">
      <c r="A7" s="12" t="s">
        <v>1</v>
      </c>
      <c r="B7" s="13">
        <f t="shared" ref="B7:L7" si="0">SUM(B6:B6)</f>
        <v>237.52</v>
      </c>
      <c r="C7" s="13">
        <f t="shared" si="0"/>
        <v>188.06</v>
      </c>
      <c r="D7" s="13">
        <f t="shared" si="0"/>
        <v>157.28</v>
      </c>
      <c r="E7" s="13">
        <f t="shared" si="0"/>
        <v>200.56</v>
      </c>
      <c r="F7" s="13">
        <f t="shared" si="0"/>
        <v>291.99</v>
      </c>
      <c r="G7" s="13">
        <f t="shared" si="0"/>
        <v>223.75</v>
      </c>
      <c r="H7" s="13">
        <f t="shared" si="0"/>
        <v>217.28</v>
      </c>
      <c r="I7" s="13">
        <f t="shared" si="0"/>
        <v>190.79</v>
      </c>
      <c r="J7" s="13">
        <f t="shared" si="0"/>
        <v>222.68</v>
      </c>
      <c r="K7" s="13">
        <f t="shared" si="0"/>
        <v>215.07</v>
      </c>
      <c r="L7" s="13">
        <f t="shared" si="0"/>
        <v>241.72</v>
      </c>
    </row>
    <row r="9" spans="1:12" x14ac:dyDescent="0.3">
      <c r="C9" s="7"/>
      <c r="D9" s="7"/>
      <c r="E9" s="7"/>
      <c r="F9" s="7"/>
      <c r="G9" s="7"/>
      <c r="H9" s="7"/>
    </row>
    <row r="10" spans="1:12" x14ac:dyDescent="0.3">
      <c r="C10" s="7"/>
      <c r="D10" s="7"/>
      <c r="E10" s="7"/>
      <c r="F10" s="7"/>
      <c r="G10" s="7"/>
      <c r="H10" s="7"/>
    </row>
    <row r="11" spans="1:12" ht="15.5" x14ac:dyDescent="0.35">
      <c r="C11" s="7"/>
      <c r="D11" s="15"/>
      <c r="E11" s="15"/>
      <c r="F11" s="15"/>
      <c r="G11" s="15"/>
      <c r="H11" s="16"/>
      <c r="I11" s="17"/>
    </row>
    <row r="12" spans="1:12" ht="15.5" x14ac:dyDescent="0.35">
      <c r="C12" s="7"/>
      <c r="D12" s="18"/>
      <c r="E12" s="18"/>
      <c r="F12" s="19"/>
      <c r="G12" s="19"/>
      <c r="H12" s="7"/>
    </row>
    <row r="13" spans="1:12" ht="15.5" x14ac:dyDescent="0.35">
      <c r="C13" s="7"/>
      <c r="D13" s="18"/>
      <c r="E13" s="18"/>
      <c r="F13" s="19"/>
      <c r="G13" s="20"/>
      <c r="H13" s="7"/>
    </row>
    <row r="14" spans="1:12" ht="15.5" x14ac:dyDescent="0.35">
      <c r="A14" s="21"/>
      <c r="B14" s="21"/>
      <c r="C14" s="21"/>
      <c r="D14" s="18"/>
      <c r="E14" s="18"/>
      <c r="F14" s="19"/>
      <c r="G14" s="19"/>
      <c r="H14" s="7"/>
    </row>
    <row r="15" spans="1:12" ht="15.5" x14ac:dyDescent="0.35">
      <c r="A15" s="21"/>
      <c r="B15" s="21"/>
      <c r="C15" s="21"/>
      <c r="D15" s="18"/>
      <c r="E15" s="18"/>
      <c r="F15" s="19"/>
      <c r="G15" s="19"/>
      <c r="H15" s="7"/>
    </row>
    <row r="16" spans="1:12" ht="15.5" x14ac:dyDescent="0.35">
      <c r="A16" s="21"/>
      <c r="B16" s="21"/>
      <c r="C16" s="21"/>
      <c r="D16" s="18"/>
      <c r="E16" s="18"/>
      <c r="F16" s="19"/>
      <c r="G16" s="19"/>
      <c r="H16" s="7"/>
    </row>
    <row r="17" spans="1:8" ht="15.5" x14ac:dyDescent="0.35">
      <c r="A17" s="21"/>
      <c r="B17" s="21"/>
      <c r="C17" s="21"/>
      <c r="D17" s="18"/>
      <c r="E17" s="18"/>
      <c r="F17" s="19"/>
      <c r="G17" s="19"/>
      <c r="H17" s="7"/>
    </row>
    <row r="18" spans="1:8" ht="15.5" x14ac:dyDescent="0.35">
      <c r="A18" s="22"/>
      <c r="B18" s="22"/>
      <c r="C18" s="22"/>
      <c r="D18" s="23"/>
      <c r="E18" s="23"/>
      <c r="F18" s="23"/>
      <c r="G18" s="23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EHR Subactvty Fndng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2014-03-07T13:33:16Z</cp:lastPrinted>
  <dcterms:created xsi:type="dcterms:W3CDTF">2014-03-07T13:11:31Z</dcterms:created>
  <dcterms:modified xsi:type="dcterms:W3CDTF">2014-03-07T13:33:28Z</dcterms:modified>
</cp:coreProperties>
</file>