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9270"/>
  </bookViews>
  <sheets>
    <sheet name="Table 2. Org Excellence Summary" sheetId="1" r:id="rId1"/>
  </sheets>
  <definedNames>
    <definedName name="_xlnm.Print_Area" localSheetId="0">'Table 2. Org Excellence Summary'!$A$1:$M$52</definedName>
  </definedNames>
  <calcPr calcId="145621"/>
</workbook>
</file>

<file path=xl/calcChain.xml><?xml version="1.0" encoding="utf-8"?>
<calcChain xmlns="http://schemas.openxmlformats.org/spreadsheetml/2006/main">
  <c r="J32" i="1" l="1"/>
  <c r="H32" i="1"/>
  <c r="J37" i="1" l="1"/>
  <c r="I37" i="1"/>
  <c r="I32" i="1" s="1"/>
  <c r="I49" i="1" s="1"/>
  <c r="H37" i="1"/>
  <c r="L37" i="1" l="1"/>
  <c r="K37" i="1"/>
  <c r="L40" i="1"/>
  <c r="K40" i="1"/>
  <c r="L30" i="1"/>
  <c r="L28" i="1"/>
  <c r="J17" i="1"/>
  <c r="H17" i="1"/>
  <c r="I17" i="1"/>
  <c r="J13" i="1"/>
  <c r="I13" i="1"/>
  <c r="H13" i="1"/>
  <c r="J12" i="1"/>
  <c r="I12" i="1"/>
  <c r="H12" i="1"/>
  <c r="L43" i="1" l="1"/>
  <c r="K43" i="1"/>
  <c r="J27" i="1" l="1"/>
  <c r="I27" i="1"/>
  <c r="J20" i="1"/>
  <c r="I20" i="1"/>
  <c r="H15" i="1"/>
  <c r="L17" i="1"/>
  <c r="J15" i="1"/>
  <c r="I15" i="1"/>
  <c r="L13" i="1"/>
  <c r="H11" i="1"/>
  <c r="H7" i="1" s="1"/>
  <c r="K12" i="1"/>
  <c r="I11" i="1"/>
  <c r="I7" i="1" s="1"/>
  <c r="K20" i="1" l="1"/>
  <c r="I19" i="1"/>
  <c r="L15" i="1"/>
  <c r="K13" i="1"/>
  <c r="L12" i="1"/>
  <c r="J11" i="1"/>
  <c r="K11" i="1" s="1"/>
  <c r="K17" i="1"/>
  <c r="J19" i="1"/>
  <c r="K15" i="1"/>
  <c r="H20" i="1"/>
  <c r="K19" i="1" l="1"/>
  <c r="L11" i="1"/>
  <c r="J7" i="1"/>
  <c r="K7" i="1" s="1"/>
  <c r="L19" i="1"/>
  <c r="L41" i="1"/>
  <c r="K41" i="1"/>
  <c r="L38" i="1"/>
  <c r="K38" i="1"/>
  <c r="J49" i="1" l="1"/>
  <c r="K49" i="1" s="1"/>
  <c r="L7" i="1"/>
  <c r="L32" i="1"/>
  <c r="K32" i="1"/>
  <c r="L27" i="1"/>
  <c r="L29" i="1"/>
  <c r="K30" i="1"/>
  <c r="K29" i="1"/>
  <c r="K28" i="1"/>
  <c r="L49" i="1" l="1"/>
  <c r="K27" i="1"/>
  <c r="L47" i="1"/>
  <c r="L45" i="1"/>
  <c r="K45" i="1"/>
  <c r="K47" i="1"/>
  <c r="L16" i="1"/>
  <c r="L9" i="1"/>
  <c r="L8" i="1"/>
  <c r="L35" i="1"/>
  <c r="L34" i="1"/>
  <c r="L33" i="1"/>
  <c r="K23" i="1"/>
  <c r="K21" i="1"/>
  <c r="L20" i="1"/>
  <c r="L25" i="1"/>
  <c r="K25" i="1"/>
  <c r="L23" i="1"/>
  <c r="L21" i="1"/>
  <c r="K16" i="1" l="1"/>
  <c r="K35" i="1" l="1"/>
  <c r="K34" i="1"/>
  <c r="K33" i="1"/>
  <c r="K9" i="1"/>
  <c r="K8" i="1"/>
  <c r="H27" i="1" l="1"/>
  <c r="H19" i="1" s="1"/>
  <c r="H49" i="1" s="1"/>
</calcChain>
</file>

<file path=xl/sharedStrings.xml><?xml version="1.0" encoding="utf-8"?>
<sst xmlns="http://schemas.openxmlformats.org/spreadsheetml/2006/main" count="89" uniqueCount="67">
  <si>
    <t>Human Capital</t>
  </si>
  <si>
    <t xml:space="preserve">   </t>
  </si>
  <si>
    <t>Personal Compensation</t>
  </si>
  <si>
    <t>Management of Human Capital</t>
  </si>
  <si>
    <t>IPA Appointments</t>
  </si>
  <si>
    <t>Compensation</t>
  </si>
  <si>
    <t>Lost Consultant &amp; Per Diem</t>
  </si>
  <si>
    <t>Travel</t>
  </si>
  <si>
    <t>NSF Staff</t>
  </si>
  <si>
    <t>Information Technology (IT)</t>
  </si>
  <si>
    <t>Administrative Applications Services and Support</t>
  </si>
  <si>
    <t>Associated Infrastructure Services and Support</t>
  </si>
  <si>
    <t>Program Related Technology (PRT)</t>
  </si>
  <si>
    <t xml:space="preserve"> </t>
  </si>
  <si>
    <t>Mission-Support Applications Services</t>
  </si>
  <si>
    <t>Related Security and Privacy Services</t>
  </si>
  <si>
    <t>Administrative Support</t>
  </si>
  <si>
    <t>Space Rental</t>
  </si>
  <si>
    <t>Operating Expenses</t>
  </si>
  <si>
    <t>Other Infrastructure</t>
  </si>
  <si>
    <t>Other Program Related Administration</t>
  </si>
  <si>
    <t>General Planning and Evaluation Activities</t>
  </si>
  <si>
    <t>National Science Board (NSB)</t>
  </si>
  <si>
    <t>(Dollars in Millions)</t>
  </si>
  <si>
    <t>FY 2013</t>
  </si>
  <si>
    <t>FY 2014</t>
  </si>
  <si>
    <t>Request</t>
  </si>
  <si>
    <t>Amount</t>
  </si>
  <si>
    <t>Percent</t>
  </si>
  <si>
    <t>Change Over</t>
  </si>
  <si>
    <t>Agency Operations IT</t>
  </si>
  <si>
    <t>NSB-1</t>
  </si>
  <si>
    <t>OIG-1</t>
  </si>
  <si>
    <t>-</t>
  </si>
  <si>
    <t>AOAM-2</t>
  </si>
  <si>
    <t>AOAM-3</t>
  </si>
  <si>
    <t>AOAM-4</t>
  </si>
  <si>
    <t>AOAM-5</t>
  </si>
  <si>
    <t xml:space="preserve">` </t>
  </si>
  <si>
    <t>R&amp;RA/EHR-3</t>
  </si>
  <si>
    <t xml:space="preserve">R&amp;RA/EHR-1 </t>
  </si>
  <si>
    <t>AOAM-10</t>
  </si>
  <si>
    <t>AOAM-7</t>
  </si>
  <si>
    <t>R&amp;RA/EHR-1</t>
  </si>
  <si>
    <t xml:space="preserve">Table 2.  Organizational Excellence  </t>
  </si>
  <si>
    <t>Actual</t>
  </si>
  <si>
    <t>Estimate</t>
  </si>
  <si>
    <t>FY 2015</t>
  </si>
  <si>
    <t>FY 2014 Estimate</t>
  </si>
  <si>
    <t>E-Government Initiatives</t>
  </si>
  <si>
    <t xml:space="preserve">Proposal Management Efficiencies </t>
  </si>
  <si>
    <t>Detailed information</t>
  </si>
  <si>
    <t>is available on page:</t>
  </si>
  <si>
    <t>Security and Privacy Services and Support</t>
  </si>
  <si>
    <t>Associated IT Operations and Infrastructure</t>
  </si>
  <si>
    <t>Total, Organization Excellence</t>
  </si>
  <si>
    <t>IPA:  Intergovernmental Personnel Act</t>
  </si>
  <si>
    <t xml:space="preserve">AOAM: Agency Operations and Awards Management; R&amp;RA: Research &amp; Related Activities; EHR: Education and Human Resources; </t>
  </si>
  <si>
    <t>Evaluation and Assessment Capability</t>
  </si>
  <si>
    <t>AOAM-6</t>
  </si>
  <si>
    <t>R&amp;RA/EHR-5</t>
  </si>
  <si>
    <t>AOAM-9</t>
  </si>
  <si>
    <t>R&amp;RA/EHR-6</t>
  </si>
  <si>
    <t>NOTES:  Totals may not add due to rounding.</t>
  </si>
  <si>
    <r>
      <t xml:space="preserve">Office of Inspector General (OIG) </t>
    </r>
    <r>
      <rPr>
        <vertAlign val="superscript"/>
        <sz val="11"/>
        <color theme="1"/>
        <rFont val="Times New Roman"/>
        <family val="1"/>
      </rPr>
      <t>1</t>
    </r>
  </si>
  <si>
    <r>
      <t xml:space="preserve">1  </t>
    </r>
    <r>
      <rPr>
        <sz val="10"/>
        <color theme="1"/>
        <rFont val="Times New Roman"/>
        <family val="1"/>
      </rPr>
      <t>Includes FY 2013 obligations from funds appropriated through the American Recovery and Reinvestment Act of 2009.</t>
    </r>
  </si>
  <si>
    <t xml:space="preserve">Future NSF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</si>
</sst>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 applyBorder="1"/>
    <xf numFmtId="0" fontId="3" fillId="0" borderId="0" xfId="0" applyFont="1" applyBorder="1"/>
    <xf numFmtId="164" fontId="1" fillId="2" borderId="0" xfId="1" applyNumberFormat="1" applyFont="1" applyFill="1"/>
    <xf numFmtId="0" fontId="1" fillId="0" borderId="0" xfId="0" applyFont="1" applyFill="1" applyAlignment="1">
      <alignment horizontal="right"/>
    </xf>
    <xf numFmtId="2" fontId="1" fillId="0" borderId="0" xfId="0" applyNumberFormat="1" applyFont="1" applyFill="1"/>
    <xf numFmtId="164" fontId="1" fillId="0" borderId="0" xfId="1" applyNumberFormat="1" applyFont="1" applyFill="1"/>
    <xf numFmtId="0" fontId="1" fillId="0" borderId="0" xfId="0" quotePrefix="1" applyFont="1" applyFill="1" applyAlignment="1">
      <alignment horizontal="right"/>
    </xf>
    <xf numFmtId="0" fontId="2" fillId="2" borderId="2" xfId="0" applyFont="1" applyFill="1" applyBorder="1"/>
    <xf numFmtId="164" fontId="2" fillId="2" borderId="2" xfId="1" applyNumberFormat="1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8" fillId="0" borderId="0" xfId="0" applyFont="1"/>
    <xf numFmtId="44" fontId="1" fillId="0" borderId="0" xfId="0" applyNumberFormat="1" applyFont="1"/>
    <xf numFmtId="0" fontId="5" fillId="0" borderId="0" xfId="0" applyFont="1"/>
    <xf numFmtId="44" fontId="1" fillId="0" borderId="0" xfId="0" applyNumberFormat="1" applyFont="1" applyAlignment="1">
      <alignment horizontal="right"/>
    </xf>
    <xf numFmtId="2" fontId="0" fillId="0" borderId="0" xfId="0" applyNumberFormat="1"/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164" fontId="8" fillId="0" borderId="0" xfId="1" applyNumberFormat="1" applyFont="1" applyFill="1"/>
    <xf numFmtId="0" fontId="8" fillId="0" borderId="0" xfId="0" applyFont="1" applyFill="1" applyAlignment="1">
      <alignment horizontal="right"/>
    </xf>
    <xf numFmtId="2" fontId="8" fillId="0" borderId="0" xfId="0" applyNumberFormat="1" applyFont="1" applyFill="1"/>
    <xf numFmtId="2" fontId="8" fillId="0" borderId="0" xfId="0" applyNumberFormat="1" applyFont="1" applyFill="1" applyAlignment="1">
      <alignment horizontal="right"/>
    </xf>
    <xf numFmtId="0" fontId="8" fillId="0" borderId="0" xfId="0" applyFont="1" applyFill="1"/>
    <xf numFmtId="2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quotePrefix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165" fontId="2" fillId="2" borderId="2" xfId="2" applyNumberFormat="1" applyFont="1" applyFill="1" applyBorder="1"/>
    <xf numFmtId="165" fontId="5" fillId="2" borderId="0" xfId="2" applyNumberFormat="1" applyFont="1" applyFill="1" applyAlignment="1">
      <alignment horizontal="right"/>
    </xf>
    <xf numFmtId="165" fontId="1" fillId="2" borderId="0" xfId="2" applyNumberFormat="1" applyFont="1" applyFill="1"/>
    <xf numFmtId="164" fontId="1" fillId="2" borderId="0" xfId="1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1" fillId="2" borderId="0" xfId="0" applyNumberFormat="1" applyFont="1" applyFill="1"/>
    <xf numFmtId="0" fontId="10" fillId="0" borderId="0" xfId="0" applyFont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9"/>
  <sheetViews>
    <sheetView showGridLines="0" tabSelected="1" zoomScaleNormal="100" workbookViewId="0">
      <selection activeCell="T5" sqref="T5"/>
    </sheetView>
  </sheetViews>
  <sheetFormatPr defaultRowHeight="15" x14ac:dyDescent="0.25"/>
  <cols>
    <col min="1" max="1" width="4.28515625" customWidth="1"/>
    <col min="2" max="2" width="4" customWidth="1"/>
    <col min="3" max="3" width="4.42578125" customWidth="1"/>
    <col min="7" max="7" width="7.42578125" customWidth="1"/>
    <col min="8" max="9" width="10.7109375" style="7" customWidth="1"/>
    <col min="10" max="12" width="10.7109375" customWidth="1"/>
    <col min="13" max="13" width="19.5703125" style="7" customWidth="1"/>
    <col min="17" max="17" width="10.140625" bestFit="1" customWidth="1"/>
  </cols>
  <sheetData>
    <row r="1" spans="1:13" s="4" customFormat="1" ht="20.25" customHeight="1" x14ac:dyDescent="0.25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" customFormat="1" x14ac:dyDescent="0.2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1" customFormat="1" ht="15" customHeight="1" x14ac:dyDescent="0.25">
      <c r="H3" s="5"/>
      <c r="I3" s="5"/>
      <c r="J3" s="23" t="s">
        <v>13</v>
      </c>
      <c r="K3" s="52" t="s">
        <v>13</v>
      </c>
      <c r="L3" s="52"/>
      <c r="M3" s="10" t="s">
        <v>13</v>
      </c>
    </row>
    <row r="4" spans="1:13" s="1" customFormat="1" x14ac:dyDescent="0.25">
      <c r="H4" s="5" t="s">
        <v>13</v>
      </c>
      <c r="I4" s="5"/>
      <c r="J4" s="13"/>
      <c r="K4" s="52" t="s">
        <v>29</v>
      </c>
      <c r="L4" s="52"/>
      <c r="M4" s="5" t="s">
        <v>13</v>
      </c>
    </row>
    <row r="5" spans="1:13" s="1" customFormat="1" x14ac:dyDescent="0.25">
      <c r="H5" s="5" t="s">
        <v>24</v>
      </c>
      <c r="I5" s="5" t="s">
        <v>25</v>
      </c>
      <c r="J5" s="22" t="s">
        <v>47</v>
      </c>
      <c r="K5" s="53" t="s">
        <v>48</v>
      </c>
      <c r="L5" s="53"/>
      <c r="M5" s="5" t="s">
        <v>51</v>
      </c>
    </row>
    <row r="6" spans="1:13" s="1" customFormat="1" x14ac:dyDescent="0.25">
      <c r="A6" s="8"/>
      <c r="B6" s="8"/>
      <c r="C6" s="8"/>
      <c r="D6" s="8"/>
      <c r="E6" s="8"/>
      <c r="F6" s="8"/>
      <c r="G6" s="8"/>
      <c r="H6" s="9" t="s">
        <v>45</v>
      </c>
      <c r="I6" s="9" t="s">
        <v>46</v>
      </c>
      <c r="J6" s="9" t="s">
        <v>26</v>
      </c>
      <c r="K6" s="9" t="s">
        <v>27</v>
      </c>
      <c r="L6" s="9" t="s">
        <v>28</v>
      </c>
      <c r="M6" s="9" t="s">
        <v>52</v>
      </c>
    </row>
    <row r="7" spans="1:13" s="1" customFormat="1" x14ac:dyDescent="0.25">
      <c r="A7" s="11" t="s">
        <v>0</v>
      </c>
      <c r="B7" s="11"/>
      <c r="C7" s="11"/>
      <c r="D7" s="11"/>
      <c r="E7" s="11"/>
      <c r="F7" s="11"/>
      <c r="G7" s="11"/>
      <c r="H7" s="42">
        <f>(H8+H9+H11)</f>
        <v>248.34</v>
      </c>
      <c r="I7" s="42">
        <f t="shared" ref="I7" si="0">(I8+I9+I11)</f>
        <v>255.91</v>
      </c>
      <c r="J7" s="42">
        <f>(J8+J9+J11)</f>
        <v>268.59000000000003</v>
      </c>
      <c r="K7" s="43">
        <f>(J7-I7)</f>
        <v>12.680000000000035</v>
      </c>
      <c r="L7" s="15">
        <f>(J7/I7)-1</f>
        <v>4.9548669454105188E-2</v>
      </c>
      <c r="M7" s="12"/>
    </row>
    <row r="8" spans="1:13" s="1" customFormat="1" x14ac:dyDescent="0.25">
      <c r="A8" s="1" t="s">
        <v>1</v>
      </c>
      <c r="B8" s="1" t="s">
        <v>2</v>
      </c>
      <c r="H8" s="33">
        <v>199.28</v>
      </c>
      <c r="I8" s="33">
        <v>206.16</v>
      </c>
      <c r="J8" s="34">
        <v>214.44</v>
      </c>
      <c r="K8" s="17">
        <f>(J8-I8)</f>
        <v>8.2800000000000011</v>
      </c>
      <c r="L8" s="18">
        <f>(J8/I8)-1</f>
        <v>4.0162980209546006E-2</v>
      </c>
      <c r="M8" s="5" t="s">
        <v>34</v>
      </c>
    </row>
    <row r="9" spans="1:13" s="1" customFormat="1" x14ac:dyDescent="0.25">
      <c r="B9" s="1" t="s">
        <v>3</v>
      </c>
      <c r="H9" s="35">
        <v>8.83</v>
      </c>
      <c r="I9" s="33">
        <v>7.98</v>
      </c>
      <c r="J9" s="36">
        <v>8.11</v>
      </c>
      <c r="K9" s="31">
        <f>(J9-I9)</f>
        <v>0.12999999999999901</v>
      </c>
      <c r="L9" s="18">
        <f>(J9/I9)-1</f>
        <v>1.6290726817042467E-2</v>
      </c>
      <c r="M9" s="5" t="s">
        <v>35</v>
      </c>
    </row>
    <row r="10" spans="1:13" s="1" customFormat="1" x14ac:dyDescent="0.25">
      <c r="H10" s="33"/>
      <c r="I10" s="33"/>
      <c r="J10" s="36"/>
      <c r="K10" s="31"/>
      <c r="L10" s="31"/>
      <c r="M10" s="5"/>
    </row>
    <row r="11" spans="1:13" s="1" customFormat="1" x14ac:dyDescent="0.25">
      <c r="B11" s="1" t="s">
        <v>4</v>
      </c>
      <c r="H11" s="37">
        <f>SUM(H12:H13)</f>
        <v>40.229999999999997</v>
      </c>
      <c r="I11" s="38">
        <f t="shared" ref="I11" si="1">SUM(I12:I13)</f>
        <v>41.77</v>
      </c>
      <c r="J11" s="38">
        <f>SUM(J12:J13)</f>
        <v>46.04</v>
      </c>
      <c r="K11" s="31">
        <f>(J11-I11)</f>
        <v>4.269999999999996</v>
      </c>
      <c r="L11" s="18">
        <f>(J11/I11)-1</f>
        <v>0.10222647833373233</v>
      </c>
      <c r="M11" s="5"/>
    </row>
    <row r="12" spans="1:13" s="1" customFormat="1" x14ac:dyDescent="0.25">
      <c r="C12" s="1" t="s">
        <v>5</v>
      </c>
      <c r="H12" s="33">
        <f>(32.01+4.18)</f>
        <v>36.19</v>
      </c>
      <c r="I12" s="33">
        <f>(32.11+5.53)</f>
        <v>37.64</v>
      </c>
      <c r="J12" s="36">
        <f>(36.79+4.6)</f>
        <v>41.39</v>
      </c>
      <c r="K12" s="31">
        <f>(J12-I12)</f>
        <v>3.75</v>
      </c>
      <c r="L12" s="18">
        <f>(J12/I12)-1</f>
        <v>9.9628055260361226E-2</v>
      </c>
      <c r="M12" s="5" t="s">
        <v>43</v>
      </c>
    </row>
    <row r="13" spans="1:13" s="1" customFormat="1" x14ac:dyDescent="0.25">
      <c r="C13" s="1" t="s">
        <v>6</v>
      </c>
      <c r="H13" s="33">
        <f>(3.47+0.57)</f>
        <v>4.04</v>
      </c>
      <c r="I13" s="33">
        <f>(3.35+0.78)</f>
        <v>4.13</v>
      </c>
      <c r="J13" s="36">
        <f>(3.8+0.85)</f>
        <v>4.6499999999999995</v>
      </c>
      <c r="K13" s="31">
        <f>(J13-I13)</f>
        <v>0.51999999999999957</v>
      </c>
      <c r="L13" s="18">
        <f>(J13/I13)-1</f>
        <v>0.12590799031476996</v>
      </c>
      <c r="M13" s="5" t="s">
        <v>43</v>
      </c>
    </row>
    <row r="14" spans="1:13" s="1" customFormat="1" x14ac:dyDescent="0.25">
      <c r="H14" s="33"/>
      <c r="I14" s="33"/>
      <c r="J14" s="36"/>
      <c r="K14" s="31"/>
      <c r="L14" s="31"/>
      <c r="M14" s="5"/>
    </row>
    <row r="15" spans="1:13" s="1" customFormat="1" x14ac:dyDescent="0.25">
      <c r="A15" s="11" t="s">
        <v>7</v>
      </c>
      <c r="B15" s="11"/>
      <c r="C15" s="11"/>
      <c r="D15" s="11"/>
      <c r="E15" s="11"/>
      <c r="F15" s="11"/>
      <c r="G15" s="11"/>
      <c r="H15" s="12">
        <f>SUM(H16:H17)</f>
        <v>6.9399999999999995</v>
      </c>
      <c r="I15" s="45">
        <f t="shared" ref="I15" si="2">SUM(I16:I17)</f>
        <v>8</v>
      </c>
      <c r="J15" s="45">
        <f>SUM(J16:J17)</f>
        <v>8.8000000000000007</v>
      </c>
      <c r="K15" s="45">
        <f>(J15-I15)</f>
        <v>0.80000000000000071</v>
      </c>
      <c r="L15" s="44">
        <f>(J15/I15)-1</f>
        <v>0.10000000000000009</v>
      </c>
      <c r="M15" s="12"/>
    </row>
    <row r="16" spans="1:13" s="1" customFormat="1" x14ac:dyDescent="0.25">
      <c r="B16" s="1" t="s">
        <v>8</v>
      </c>
      <c r="H16" s="35">
        <v>4.3</v>
      </c>
      <c r="I16" s="33">
        <v>5.35</v>
      </c>
      <c r="J16" s="36">
        <v>5.45</v>
      </c>
      <c r="K16" s="17">
        <f>(J16-I16)</f>
        <v>0.10000000000000053</v>
      </c>
      <c r="L16" s="18">
        <f>(J16/I16)-1</f>
        <v>1.8691588785046731E-2</v>
      </c>
      <c r="M16" s="16" t="s">
        <v>36</v>
      </c>
    </row>
    <row r="17" spans="1:18" s="1" customFormat="1" x14ac:dyDescent="0.25">
      <c r="B17" s="1" t="s">
        <v>4</v>
      </c>
      <c r="H17" s="35">
        <f>(2.34+0.3)</f>
        <v>2.6399999999999997</v>
      </c>
      <c r="I17" s="35">
        <f>(2.42+0.23)</f>
        <v>2.65</v>
      </c>
      <c r="J17" s="36">
        <f>(2.92+0.43)</f>
        <v>3.35</v>
      </c>
      <c r="K17" s="17">
        <f>(J17-I17)</f>
        <v>0.70000000000000018</v>
      </c>
      <c r="L17" s="18">
        <f>(J17/I17)-1</f>
        <v>0.26415094339622658</v>
      </c>
      <c r="M17" s="5" t="s">
        <v>40</v>
      </c>
    </row>
    <row r="18" spans="1:18" s="1" customFormat="1" x14ac:dyDescent="0.25">
      <c r="H18" s="33"/>
      <c r="I18" s="33"/>
      <c r="J18" s="36"/>
      <c r="K18" s="31"/>
      <c r="L18" s="31"/>
      <c r="M18" s="5"/>
    </row>
    <row r="19" spans="1:18" s="1" customFormat="1" x14ac:dyDescent="0.25">
      <c r="A19" s="11" t="s">
        <v>9</v>
      </c>
      <c r="B19" s="11"/>
      <c r="C19" s="11"/>
      <c r="D19" s="11"/>
      <c r="E19" s="11"/>
      <c r="F19" s="11"/>
      <c r="G19" s="11"/>
      <c r="H19" s="12">
        <f>(H20+H27)</f>
        <v>81.19</v>
      </c>
      <c r="I19" s="12">
        <f t="shared" ref="I19" si="3">(I20+I27)</f>
        <v>83.39</v>
      </c>
      <c r="J19" s="12">
        <f>(J20+J27)</f>
        <v>86.49</v>
      </c>
      <c r="K19" s="45">
        <f>(J19-I19)</f>
        <v>3.0999999999999943</v>
      </c>
      <c r="L19" s="44">
        <f>(J19/I19)-1</f>
        <v>3.7174721189590976E-2</v>
      </c>
      <c r="M19" s="12"/>
    </row>
    <row r="20" spans="1:18" s="1" customFormat="1" x14ac:dyDescent="0.25">
      <c r="B20" s="1" t="s">
        <v>30</v>
      </c>
      <c r="H20" s="37">
        <f>SUM(H21:H25)</f>
        <v>26.89</v>
      </c>
      <c r="I20" s="38">
        <f t="shared" ref="I20" si="4">SUM(I21:I25)</f>
        <v>22.18</v>
      </c>
      <c r="J20" s="37">
        <f>SUM(J21:J25)</f>
        <v>22</v>
      </c>
      <c r="K20" s="17">
        <f>(J20-I20)</f>
        <v>-0.17999999999999972</v>
      </c>
      <c r="L20" s="18">
        <f>(J20/I20)-1</f>
        <v>-8.1154192966635952E-3</v>
      </c>
      <c r="M20" s="5" t="s">
        <v>13</v>
      </c>
    </row>
    <row r="21" spans="1:18" s="1" customFormat="1" ht="29.25" customHeight="1" x14ac:dyDescent="0.25">
      <c r="C21" s="51" t="s">
        <v>10</v>
      </c>
      <c r="D21" s="51"/>
      <c r="E21" s="51"/>
      <c r="F21" s="51"/>
      <c r="H21" s="33">
        <v>7.71</v>
      </c>
      <c r="I21" s="33">
        <v>6.83</v>
      </c>
      <c r="J21" s="36">
        <v>5.37</v>
      </c>
      <c r="K21" s="17">
        <f>(J21-I21)</f>
        <v>-1.46</v>
      </c>
      <c r="L21" s="18">
        <f>(J21/I21)-1</f>
        <v>-0.21376281112737916</v>
      </c>
      <c r="M21" s="5" t="s">
        <v>37</v>
      </c>
    </row>
    <row r="22" spans="1:18" s="1" customFormat="1" x14ac:dyDescent="0.25">
      <c r="H22" s="33"/>
      <c r="I22" s="33"/>
      <c r="J22" s="36"/>
      <c r="K22" s="31"/>
      <c r="L22" s="31"/>
      <c r="M22" s="5"/>
    </row>
    <row r="23" spans="1:18" s="1" customFormat="1" ht="29.25" customHeight="1" x14ac:dyDescent="0.25">
      <c r="C23" s="51" t="s">
        <v>11</v>
      </c>
      <c r="D23" s="51"/>
      <c r="E23" s="51"/>
      <c r="F23" s="51"/>
      <c r="H23" s="35">
        <v>16.39</v>
      </c>
      <c r="I23" s="33">
        <v>13.01</v>
      </c>
      <c r="J23" s="36">
        <v>13.84</v>
      </c>
      <c r="K23" s="17">
        <f>(J23-I23)</f>
        <v>0.83000000000000007</v>
      </c>
      <c r="L23" s="18">
        <f>(J23/I23)-1</f>
        <v>6.3797079169869431E-2</v>
      </c>
      <c r="M23" s="5" t="s">
        <v>59</v>
      </c>
    </row>
    <row r="24" spans="1:18" s="1" customFormat="1" x14ac:dyDescent="0.25">
      <c r="H24" s="33" t="s">
        <v>13</v>
      </c>
      <c r="I24" s="33"/>
      <c r="J24" s="36"/>
      <c r="K24" s="31"/>
      <c r="L24" s="31"/>
      <c r="M24" s="5"/>
    </row>
    <row r="25" spans="1:18" s="1" customFormat="1" x14ac:dyDescent="0.25">
      <c r="C25" s="1" t="s">
        <v>53</v>
      </c>
      <c r="H25" s="33">
        <v>2.79</v>
      </c>
      <c r="I25" s="33">
        <v>2.34</v>
      </c>
      <c r="J25" s="36">
        <v>2.79</v>
      </c>
      <c r="K25" s="31">
        <f>(J25-I25)</f>
        <v>0.45000000000000018</v>
      </c>
      <c r="L25" s="18">
        <f>(J25/I25)-1</f>
        <v>0.19230769230769229</v>
      </c>
      <c r="M25" s="5" t="s">
        <v>59</v>
      </c>
    </row>
    <row r="26" spans="1:18" s="1" customFormat="1" x14ac:dyDescent="0.25">
      <c r="H26" s="33"/>
      <c r="I26" s="33"/>
      <c r="J26" s="36"/>
      <c r="K26" s="31"/>
      <c r="L26" s="31"/>
      <c r="M26" s="5"/>
    </row>
    <row r="27" spans="1:18" s="1" customFormat="1" x14ac:dyDescent="0.25">
      <c r="A27" s="1" t="s">
        <v>13</v>
      </c>
      <c r="B27" s="1" t="s">
        <v>12</v>
      </c>
      <c r="H27" s="37">
        <f>SUM(H28:H30)</f>
        <v>54.3</v>
      </c>
      <c r="I27" s="38">
        <f t="shared" ref="I27" si="5">SUM(I28:I30)</f>
        <v>61.21</v>
      </c>
      <c r="J27" s="37">
        <f>SUM(J28:J30)</f>
        <v>64.489999999999995</v>
      </c>
      <c r="K27" s="31">
        <f>(J27-I27)</f>
        <v>3.279999999999994</v>
      </c>
      <c r="L27" s="18">
        <f>(J27/I27)-1</f>
        <v>5.3586015356967609E-2</v>
      </c>
      <c r="M27" s="5" t="s">
        <v>13</v>
      </c>
      <c r="N27" s="1" t="s">
        <v>13</v>
      </c>
    </row>
    <row r="28" spans="1:18" s="1" customFormat="1" x14ac:dyDescent="0.25">
      <c r="C28" s="1" t="s">
        <v>14</v>
      </c>
      <c r="H28" s="35">
        <v>38.4</v>
      </c>
      <c r="I28" s="33">
        <v>43.84</v>
      </c>
      <c r="J28" s="34">
        <v>47.5</v>
      </c>
      <c r="K28" s="17">
        <f>(J28-I28)</f>
        <v>3.6599999999999966</v>
      </c>
      <c r="L28" s="32">
        <f>(J28/I28)-1</f>
        <v>8.3485401459853836E-2</v>
      </c>
      <c r="M28" s="5" t="s">
        <v>39</v>
      </c>
      <c r="Q28" s="13"/>
      <c r="R28" s="13"/>
    </row>
    <row r="29" spans="1:18" s="1" customFormat="1" x14ac:dyDescent="0.25">
      <c r="C29" s="1" t="s">
        <v>54</v>
      </c>
      <c r="H29" s="35">
        <v>13.11</v>
      </c>
      <c r="I29" s="33">
        <v>14.41</v>
      </c>
      <c r="J29" s="36">
        <v>14.01</v>
      </c>
      <c r="K29" s="17">
        <f>(J29-I29)</f>
        <v>-0.40000000000000036</v>
      </c>
      <c r="L29" s="18">
        <f>(J29/I29)-1</f>
        <v>-2.7758501040943795E-2</v>
      </c>
      <c r="M29" s="5" t="s">
        <v>60</v>
      </c>
      <c r="Q29" s="30"/>
      <c r="R29" s="40"/>
    </row>
    <row r="30" spans="1:18" s="1" customFormat="1" x14ac:dyDescent="0.25">
      <c r="C30" s="1" t="s">
        <v>15</v>
      </c>
      <c r="H30" s="33">
        <v>2.79</v>
      </c>
      <c r="I30" s="33">
        <v>2.96</v>
      </c>
      <c r="J30" s="36">
        <v>2.98</v>
      </c>
      <c r="K30" s="31">
        <f>(J30-I30)</f>
        <v>2.0000000000000018E-2</v>
      </c>
      <c r="L30" s="32">
        <f>(J30/I30)-1</f>
        <v>6.7567567567567988E-3</v>
      </c>
      <c r="M30" s="5" t="s">
        <v>60</v>
      </c>
    </row>
    <row r="31" spans="1:18" s="1" customFormat="1" x14ac:dyDescent="0.25">
      <c r="H31" s="33"/>
      <c r="I31" s="33"/>
      <c r="J31" s="36"/>
      <c r="K31" s="31"/>
      <c r="L31" s="31"/>
      <c r="M31" s="5"/>
      <c r="Q31" s="29"/>
    </row>
    <row r="32" spans="1:18" s="1" customFormat="1" x14ac:dyDescent="0.25">
      <c r="A32" s="11" t="s">
        <v>16</v>
      </c>
      <c r="B32" s="11"/>
      <c r="C32" s="11"/>
      <c r="D32" s="11"/>
      <c r="E32" s="11"/>
      <c r="F32" s="11"/>
      <c r="G32" s="11"/>
      <c r="H32" s="12">
        <f>SUM(H33:H37)</f>
        <v>56.650000000000006</v>
      </c>
      <c r="I32" s="12">
        <f t="shared" ref="I32:J32" si="6">SUM(I33:I37)</f>
        <v>65.17</v>
      </c>
      <c r="J32" s="45">
        <f t="shared" si="6"/>
        <v>72</v>
      </c>
      <c r="K32" s="12">
        <f>(J32-I32)</f>
        <v>6.8299999999999983</v>
      </c>
      <c r="L32" s="44">
        <f>(J32/I32)-1</f>
        <v>0.10480282338499314</v>
      </c>
      <c r="M32" s="12"/>
      <c r="Q32" s="28"/>
    </row>
    <row r="33" spans="1:18" s="1" customFormat="1" x14ac:dyDescent="0.25">
      <c r="B33" s="1" t="s">
        <v>17</v>
      </c>
      <c r="H33" s="33">
        <v>27.32</v>
      </c>
      <c r="I33" s="35">
        <v>30.7</v>
      </c>
      <c r="J33" s="36">
        <v>33.909999999999997</v>
      </c>
      <c r="K33" s="17">
        <f>(J33-I33)</f>
        <v>3.2099999999999973</v>
      </c>
      <c r="L33" s="18">
        <f>(J33/I33)-1</f>
        <v>0.10456026058631918</v>
      </c>
      <c r="M33" s="5" t="s">
        <v>42</v>
      </c>
      <c r="Q33"/>
    </row>
    <row r="34" spans="1:18" s="1" customFormat="1" x14ac:dyDescent="0.25">
      <c r="B34" s="1" t="s">
        <v>18</v>
      </c>
      <c r="H34" s="33">
        <v>10.029999999999999</v>
      </c>
      <c r="I34" s="33">
        <v>11.62</v>
      </c>
      <c r="J34" s="34">
        <v>13.82</v>
      </c>
      <c r="K34" s="17">
        <f>(J34-I34)</f>
        <v>2.2000000000000011</v>
      </c>
      <c r="L34" s="18">
        <f>(J34/I34)-1</f>
        <v>0.18932874354561102</v>
      </c>
      <c r="M34" s="5" t="s">
        <v>42</v>
      </c>
    </row>
    <row r="35" spans="1:18" s="1" customFormat="1" x14ac:dyDescent="0.25">
      <c r="B35" s="1" t="s">
        <v>19</v>
      </c>
      <c r="H35" s="33">
        <v>14.46</v>
      </c>
      <c r="I35" s="33">
        <v>11.34</v>
      </c>
      <c r="J35" s="36">
        <v>10.46</v>
      </c>
      <c r="K35" s="31">
        <f>(J35-I35)</f>
        <v>-0.87999999999999901</v>
      </c>
      <c r="L35" s="18">
        <f>(J35/I35)-1</f>
        <v>-7.7601410934744153E-2</v>
      </c>
      <c r="M35" s="5" t="s">
        <v>61</v>
      </c>
    </row>
    <row r="36" spans="1:18" s="1" customFormat="1" x14ac:dyDescent="0.25">
      <c r="H36" s="33" t="s">
        <v>13</v>
      </c>
      <c r="I36" s="33" t="s">
        <v>38</v>
      </c>
      <c r="J36" s="36"/>
      <c r="K36" s="31"/>
      <c r="L36" s="31"/>
      <c r="M36" s="5"/>
    </row>
    <row r="37" spans="1:18" s="1" customFormat="1" x14ac:dyDescent="0.25">
      <c r="B37" s="1" t="s">
        <v>20</v>
      </c>
      <c r="H37" s="37">
        <f>SUM(H38:H41)</f>
        <v>4.84</v>
      </c>
      <c r="I37" s="37">
        <f t="shared" ref="I37:J37" si="7">SUM(I38:I41)</f>
        <v>11.51</v>
      </c>
      <c r="J37" s="37">
        <f t="shared" si="7"/>
        <v>13.809999999999999</v>
      </c>
      <c r="K37" s="17">
        <f>(J37-I37)</f>
        <v>2.2999999999999989</v>
      </c>
      <c r="L37" s="18">
        <f>(J37/I37)-1</f>
        <v>0.19982623805386601</v>
      </c>
      <c r="M37" s="5"/>
    </row>
    <row r="38" spans="1:18" s="1" customFormat="1" x14ac:dyDescent="0.25">
      <c r="C38" s="1" t="s">
        <v>58</v>
      </c>
      <c r="H38" s="39" t="s">
        <v>33</v>
      </c>
      <c r="I38" s="35">
        <v>2.4700000000000002</v>
      </c>
      <c r="J38" s="34">
        <v>5.5</v>
      </c>
      <c r="K38" s="31">
        <f>(J38-I38)</f>
        <v>3.03</v>
      </c>
      <c r="L38" s="18">
        <f>(J38/I38)-1</f>
        <v>1.2267206477732793</v>
      </c>
      <c r="M38" s="5" t="s">
        <v>62</v>
      </c>
    </row>
    <row r="39" spans="1:18" s="1" customFormat="1" x14ac:dyDescent="0.25">
      <c r="C39" s="24" t="s">
        <v>50</v>
      </c>
      <c r="H39" s="39" t="s">
        <v>33</v>
      </c>
      <c r="I39" s="35">
        <v>0.3</v>
      </c>
      <c r="J39" s="34">
        <v>0.3</v>
      </c>
      <c r="K39" s="19" t="s">
        <v>33</v>
      </c>
      <c r="L39" s="19" t="s">
        <v>33</v>
      </c>
      <c r="M39" s="5" t="s">
        <v>62</v>
      </c>
    </row>
    <row r="40" spans="1:18" s="1" customFormat="1" x14ac:dyDescent="0.25">
      <c r="C40" s="1" t="s">
        <v>49</v>
      </c>
      <c r="H40" s="33">
        <v>0.69</v>
      </c>
      <c r="I40" s="33">
        <v>1.07</v>
      </c>
      <c r="J40" s="36">
        <v>1.01</v>
      </c>
      <c r="K40" s="31">
        <f>(J40-I40)</f>
        <v>-6.0000000000000053E-2</v>
      </c>
      <c r="L40" s="18">
        <f>(J40/I40)-1</f>
        <v>-5.6074766355140193E-2</v>
      </c>
      <c r="M40" s="5" t="s">
        <v>62</v>
      </c>
    </row>
    <row r="41" spans="1:18" s="1" customFormat="1" x14ac:dyDescent="0.25">
      <c r="C41" s="1" t="s">
        <v>21</v>
      </c>
      <c r="H41" s="33">
        <v>4.1500000000000004</v>
      </c>
      <c r="I41" s="33">
        <v>7.67</v>
      </c>
      <c r="J41" s="34">
        <v>7</v>
      </c>
      <c r="K41" s="31">
        <f>(J41-I41)</f>
        <v>-0.66999999999999993</v>
      </c>
      <c r="L41" s="18">
        <f>(J41/I41)-1</f>
        <v>-8.7353324641460173E-2</v>
      </c>
      <c r="M41" s="5" t="s">
        <v>62</v>
      </c>
    </row>
    <row r="42" spans="1:18" s="1" customFormat="1" x14ac:dyDescent="0.25">
      <c r="H42" s="33"/>
      <c r="I42" s="33"/>
      <c r="J42" s="36"/>
      <c r="K42" s="31"/>
      <c r="L42" s="31"/>
      <c r="M42" s="5"/>
      <c r="Q42" s="25"/>
    </row>
    <row r="43" spans="1:18" s="1" customFormat="1" x14ac:dyDescent="0.25">
      <c r="A43" s="11" t="s">
        <v>66</v>
      </c>
      <c r="B43" s="11"/>
      <c r="C43" s="11"/>
      <c r="D43" s="11"/>
      <c r="E43" s="11"/>
      <c r="F43" s="11"/>
      <c r="G43" s="11"/>
      <c r="H43" s="12">
        <v>2.39</v>
      </c>
      <c r="I43" s="12">
        <v>2.67</v>
      </c>
      <c r="J43" s="12">
        <v>30.04</v>
      </c>
      <c r="K43" s="12">
        <f>(J43-I43)</f>
        <v>27.369999999999997</v>
      </c>
      <c r="L43" s="15">
        <f>(J43/I43)-1</f>
        <v>10.250936329588015</v>
      </c>
      <c r="M43" s="12" t="s">
        <v>41</v>
      </c>
      <c r="N43" s="33"/>
      <c r="O43" s="33"/>
      <c r="P43" s="31"/>
      <c r="Q43" s="18"/>
    </row>
    <row r="44" spans="1:18" s="1" customFormat="1" x14ac:dyDescent="0.25">
      <c r="H44" s="33"/>
      <c r="I44" s="33"/>
      <c r="J44" s="36"/>
      <c r="K44" s="31"/>
      <c r="L44" s="31"/>
      <c r="M44" s="5"/>
      <c r="P44" s="26"/>
      <c r="R44" s="26"/>
    </row>
    <row r="45" spans="1:18" s="1" customFormat="1" x14ac:dyDescent="0.25">
      <c r="A45" s="11" t="s">
        <v>22</v>
      </c>
      <c r="B45" s="11"/>
      <c r="C45" s="11"/>
      <c r="D45" s="11"/>
      <c r="E45" s="11"/>
      <c r="F45" s="11"/>
      <c r="G45" s="11"/>
      <c r="H45" s="46">
        <v>4.0999999999999996</v>
      </c>
      <c r="I45" s="46">
        <v>4.3</v>
      </c>
      <c r="J45" s="11">
        <v>4.37</v>
      </c>
      <c r="K45" s="11">
        <f>(J45-I45)</f>
        <v>7.0000000000000284E-2</v>
      </c>
      <c r="L45" s="15">
        <f>(J45/I45)-1</f>
        <v>1.6279069767441978E-2</v>
      </c>
      <c r="M45" s="12" t="s">
        <v>31</v>
      </c>
    </row>
    <row r="46" spans="1:18" s="1" customFormat="1" x14ac:dyDescent="0.25">
      <c r="H46" s="33"/>
      <c r="I46" s="33"/>
      <c r="J46" s="36"/>
      <c r="K46" s="31"/>
      <c r="L46" s="31"/>
      <c r="M46" s="5"/>
    </row>
    <row r="47" spans="1:18" s="1" customFormat="1" ht="18" x14ac:dyDescent="0.25">
      <c r="A47" s="11" t="s">
        <v>64</v>
      </c>
      <c r="B47" s="11"/>
      <c r="C47" s="11"/>
      <c r="D47" s="11"/>
      <c r="E47" s="11"/>
      <c r="F47" s="11"/>
      <c r="G47" s="11"/>
      <c r="H47" s="11">
        <v>14.33</v>
      </c>
      <c r="I47" s="46">
        <v>14.2</v>
      </c>
      <c r="J47" s="11">
        <v>14.43</v>
      </c>
      <c r="K47" s="11">
        <f>(J47-I47)</f>
        <v>0.23000000000000043</v>
      </c>
      <c r="L47" s="15">
        <f>(J47/I47)-1</f>
        <v>1.6197183098591639E-2</v>
      </c>
      <c r="M47" s="12" t="s">
        <v>32</v>
      </c>
    </row>
    <row r="48" spans="1:18" s="1" customFormat="1" x14ac:dyDescent="0.25">
      <c r="H48" s="16"/>
      <c r="I48" s="16"/>
      <c r="J48" s="31"/>
      <c r="K48" s="31"/>
      <c r="L48" s="31"/>
      <c r="M48" s="5"/>
      <c r="N48" s="13"/>
      <c r="O48" s="13"/>
      <c r="P48" s="13"/>
    </row>
    <row r="49" spans="1:16" s="2" customFormat="1" ht="14.25" x14ac:dyDescent="0.2">
      <c r="A49" s="20" t="s">
        <v>55</v>
      </c>
      <c r="B49" s="20"/>
      <c r="C49" s="20"/>
      <c r="D49" s="20"/>
      <c r="E49" s="20"/>
      <c r="F49" s="20"/>
      <c r="G49" s="20"/>
      <c r="H49" s="41">
        <f t="shared" ref="H49:I49" si="8">(H7+H15+H19+H32+H43+H45+H47)</f>
        <v>413.94</v>
      </c>
      <c r="I49" s="41">
        <f t="shared" si="8"/>
        <v>433.64</v>
      </c>
      <c r="J49" s="41">
        <f>(J7+J15+J19+J32+J43+J45+J47)</f>
        <v>484.72000000000008</v>
      </c>
      <c r="K49" s="41">
        <f>(J49-I49)</f>
        <v>51.080000000000098</v>
      </c>
      <c r="L49" s="21">
        <f>(J49/I49)-1</f>
        <v>0.11779356147956843</v>
      </c>
      <c r="M49" s="20"/>
    </row>
    <row r="50" spans="1:16" s="3" customFormat="1" ht="12.75" x14ac:dyDescent="0.2">
      <c r="A50" s="3" t="s">
        <v>63</v>
      </c>
      <c r="H50" s="6"/>
      <c r="I50" s="6"/>
      <c r="M50" s="6"/>
      <c r="N50" s="14"/>
      <c r="O50" s="14"/>
      <c r="P50" s="14"/>
    </row>
    <row r="51" spans="1:16" s="3" customFormat="1" ht="15.75" customHeight="1" x14ac:dyDescent="0.2">
      <c r="A51" s="3" t="s">
        <v>57</v>
      </c>
      <c r="H51" s="6"/>
      <c r="I51" s="6"/>
      <c r="M51" s="6"/>
    </row>
    <row r="52" spans="1:16" s="1" customFormat="1" x14ac:dyDescent="0.25">
      <c r="A52" s="1" t="s">
        <v>56</v>
      </c>
      <c r="H52" s="5"/>
      <c r="I52" s="5"/>
      <c r="M52" s="5"/>
    </row>
    <row r="53" spans="1:16" s="3" customFormat="1" ht="15.75" x14ac:dyDescent="0.2">
      <c r="A53" s="49" t="s">
        <v>65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6" s="3" customFormat="1" ht="15.75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6" s="1" customFormat="1" x14ac:dyDescent="0.25">
      <c r="H55" s="27" t="s">
        <v>13</v>
      </c>
      <c r="I55" s="5"/>
      <c r="M55" s="5"/>
    </row>
    <row r="56" spans="1:16" s="1" customFormat="1" x14ac:dyDescent="0.25">
      <c r="F56" s="31"/>
      <c r="G56" s="31"/>
      <c r="H56" s="16"/>
      <c r="I56" s="16"/>
      <c r="J56" s="31"/>
      <c r="K56" s="31"/>
      <c r="L56" s="31"/>
      <c r="M56" s="16"/>
    </row>
    <row r="57" spans="1:16" s="1" customFormat="1" x14ac:dyDescent="0.25">
      <c r="F57" s="31"/>
      <c r="G57" s="31"/>
      <c r="H57" s="16"/>
      <c r="I57" s="16"/>
      <c r="J57" s="31"/>
      <c r="K57" s="31"/>
      <c r="L57" s="31"/>
      <c r="M57" s="16"/>
    </row>
    <row r="58" spans="1:16" s="1" customFormat="1" x14ac:dyDescent="0.25">
      <c r="F58" s="31"/>
      <c r="G58" s="31"/>
      <c r="H58" s="16"/>
      <c r="I58" s="16"/>
      <c r="J58" s="31"/>
      <c r="K58" s="31"/>
      <c r="L58" s="31"/>
      <c r="M58" s="16"/>
    </row>
    <row r="59" spans="1:16" s="1" customFormat="1" x14ac:dyDescent="0.25">
      <c r="H59" s="5"/>
      <c r="I59" s="5"/>
      <c r="M59" s="5"/>
    </row>
    <row r="60" spans="1:16" s="1" customFormat="1" x14ac:dyDescent="0.25">
      <c r="H60" s="5"/>
      <c r="I60" s="5"/>
      <c r="M60" s="5"/>
    </row>
    <row r="61" spans="1:16" s="1" customFormat="1" x14ac:dyDescent="0.25">
      <c r="H61" s="5"/>
      <c r="I61" s="5"/>
      <c r="M61" s="5"/>
    </row>
    <row r="62" spans="1:16" s="1" customFormat="1" x14ac:dyDescent="0.25">
      <c r="H62" s="5"/>
      <c r="I62" s="5"/>
      <c r="M62" s="5"/>
    </row>
    <row r="63" spans="1:16" s="1" customFormat="1" x14ac:dyDescent="0.25">
      <c r="H63" s="5"/>
      <c r="I63" s="5"/>
      <c r="M63" s="5"/>
    </row>
    <row r="64" spans="1:16" s="1" customFormat="1" x14ac:dyDescent="0.25">
      <c r="H64" s="5"/>
      <c r="I64" s="5"/>
      <c r="M64" s="5"/>
    </row>
    <row r="65" spans="8:13" s="1" customFormat="1" x14ac:dyDescent="0.25">
      <c r="H65" s="5"/>
      <c r="I65" s="5"/>
      <c r="M65" s="5"/>
    </row>
    <row r="66" spans="8:13" s="1" customFormat="1" x14ac:dyDescent="0.25">
      <c r="H66" s="5"/>
      <c r="I66" s="5"/>
      <c r="M66" s="5"/>
    </row>
    <row r="67" spans="8:13" s="1" customFormat="1" x14ac:dyDescent="0.25">
      <c r="H67" s="5"/>
      <c r="I67" s="5"/>
      <c r="M67" s="5"/>
    </row>
    <row r="68" spans="8:13" s="1" customFormat="1" x14ac:dyDescent="0.25">
      <c r="H68" s="5"/>
      <c r="I68" s="5"/>
      <c r="M68" s="5"/>
    </row>
    <row r="69" spans="8:13" s="1" customFormat="1" x14ac:dyDescent="0.25">
      <c r="H69" s="5"/>
      <c r="I69" s="5"/>
      <c r="M69" s="5"/>
    </row>
    <row r="70" spans="8:13" s="1" customFormat="1" x14ac:dyDescent="0.25">
      <c r="H70" s="5"/>
      <c r="I70" s="5"/>
      <c r="M70" s="5"/>
    </row>
    <row r="71" spans="8:13" s="1" customFormat="1" x14ac:dyDescent="0.25">
      <c r="H71" s="5"/>
      <c r="I71" s="5"/>
      <c r="M71" s="5"/>
    </row>
    <row r="72" spans="8:13" s="1" customFormat="1" x14ac:dyDescent="0.25">
      <c r="H72" s="5"/>
      <c r="I72" s="5"/>
      <c r="M72" s="5"/>
    </row>
    <row r="73" spans="8:13" s="1" customFormat="1" x14ac:dyDescent="0.25">
      <c r="H73" s="5"/>
      <c r="I73" s="5"/>
      <c r="M73" s="5"/>
    </row>
    <row r="74" spans="8:13" s="1" customFormat="1" x14ac:dyDescent="0.25">
      <c r="H74" s="5"/>
      <c r="I74" s="5"/>
      <c r="M74" s="5"/>
    </row>
    <row r="75" spans="8:13" s="1" customFormat="1" x14ac:dyDescent="0.25">
      <c r="H75" s="5"/>
      <c r="I75" s="5"/>
      <c r="M75" s="5"/>
    </row>
    <row r="76" spans="8:13" s="1" customFormat="1" x14ac:dyDescent="0.25">
      <c r="H76" s="5"/>
      <c r="I76" s="5"/>
      <c r="M76" s="5"/>
    </row>
    <row r="77" spans="8:13" s="1" customFormat="1" x14ac:dyDescent="0.25">
      <c r="H77" s="5"/>
      <c r="I77" s="5"/>
      <c r="M77" s="5"/>
    </row>
    <row r="78" spans="8:13" s="1" customFormat="1" x14ac:dyDescent="0.25">
      <c r="H78" s="5"/>
      <c r="I78" s="5"/>
      <c r="M78" s="5"/>
    </row>
    <row r="79" spans="8:13" s="1" customFormat="1" x14ac:dyDescent="0.25">
      <c r="H79" s="5"/>
      <c r="I79" s="5"/>
      <c r="M79" s="5"/>
    </row>
    <row r="80" spans="8:13" s="1" customFormat="1" x14ac:dyDescent="0.25">
      <c r="H80" s="5"/>
      <c r="I80" s="5"/>
      <c r="M80" s="5"/>
    </row>
    <row r="81" spans="8:13" s="1" customFormat="1" x14ac:dyDescent="0.25">
      <c r="H81" s="5"/>
      <c r="I81" s="5"/>
      <c r="M81" s="5"/>
    </row>
    <row r="82" spans="8:13" s="1" customFormat="1" x14ac:dyDescent="0.25">
      <c r="H82" s="5"/>
      <c r="I82" s="5"/>
      <c r="M82" s="5"/>
    </row>
    <row r="83" spans="8:13" s="1" customFormat="1" x14ac:dyDescent="0.25">
      <c r="H83" s="5"/>
      <c r="I83" s="5"/>
      <c r="M83" s="5"/>
    </row>
    <row r="84" spans="8:13" s="1" customFormat="1" x14ac:dyDescent="0.25">
      <c r="H84" s="5"/>
      <c r="I84" s="5"/>
      <c r="M84" s="5"/>
    </row>
    <row r="85" spans="8:13" s="1" customFormat="1" x14ac:dyDescent="0.25">
      <c r="H85" s="5"/>
      <c r="I85" s="5"/>
      <c r="M85" s="5"/>
    </row>
    <row r="86" spans="8:13" s="1" customFormat="1" x14ac:dyDescent="0.25">
      <c r="H86" s="5"/>
      <c r="I86" s="5"/>
      <c r="M86" s="5"/>
    </row>
    <row r="87" spans="8:13" s="1" customFormat="1" x14ac:dyDescent="0.25">
      <c r="H87" s="5"/>
      <c r="I87" s="5"/>
      <c r="M87" s="5"/>
    </row>
    <row r="88" spans="8:13" s="1" customFormat="1" x14ac:dyDescent="0.25">
      <c r="H88" s="5"/>
      <c r="I88" s="5"/>
      <c r="M88" s="5"/>
    </row>
    <row r="89" spans="8:13" s="1" customFormat="1" x14ac:dyDescent="0.25">
      <c r="H89" s="5"/>
      <c r="I89" s="5"/>
      <c r="M89" s="5"/>
    </row>
    <row r="90" spans="8:13" s="1" customFormat="1" x14ac:dyDescent="0.25">
      <c r="H90" s="5"/>
      <c r="I90" s="5"/>
      <c r="M90" s="5"/>
    </row>
    <row r="91" spans="8:13" s="1" customFormat="1" x14ac:dyDescent="0.25">
      <c r="H91" s="5"/>
      <c r="I91" s="5"/>
      <c r="M91" s="5"/>
    </row>
    <row r="92" spans="8:13" s="1" customFormat="1" x14ac:dyDescent="0.25">
      <c r="H92" s="5"/>
      <c r="I92" s="5"/>
      <c r="M92" s="5"/>
    </row>
    <row r="93" spans="8:13" s="1" customFormat="1" x14ac:dyDescent="0.25">
      <c r="H93" s="5"/>
      <c r="I93" s="5"/>
      <c r="M93" s="5"/>
    </row>
    <row r="94" spans="8:13" s="1" customFormat="1" x14ac:dyDescent="0.25">
      <c r="H94" s="5"/>
      <c r="I94" s="5"/>
      <c r="M94" s="5"/>
    </row>
    <row r="95" spans="8:13" s="1" customFormat="1" x14ac:dyDescent="0.25">
      <c r="H95" s="5"/>
      <c r="I95" s="5"/>
      <c r="M95" s="5"/>
    </row>
    <row r="96" spans="8:13" s="1" customFormat="1" x14ac:dyDescent="0.25">
      <c r="H96" s="5"/>
      <c r="I96" s="5"/>
      <c r="M96" s="5"/>
    </row>
    <row r="97" spans="8:13" s="1" customFormat="1" x14ac:dyDescent="0.25">
      <c r="H97" s="5"/>
      <c r="I97" s="5"/>
      <c r="M97" s="5"/>
    </row>
    <row r="98" spans="8:13" s="1" customFormat="1" x14ac:dyDescent="0.25">
      <c r="H98" s="5"/>
      <c r="I98" s="5"/>
      <c r="M98" s="5"/>
    </row>
    <row r="99" spans="8:13" s="1" customFormat="1" x14ac:dyDescent="0.25">
      <c r="H99" s="5"/>
      <c r="I99" s="5"/>
      <c r="M99" s="5"/>
    </row>
    <row r="100" spans="8:13" s="1" customFormat="1" x14ac:dyDescent="0.25">
      <c r="H100" s="5"/>
      <c r="I100" s="5"/>
      <c r="M100" s="5"/>
    </row>
    <row r="101" spans="8:13" s="1" customFormat="1" x14ac:dyDescent="0.25">
      <c r="H101" s="5"/>
      <c r="I101" s="5"/>
      <c r="M101" s="5"/>
    </row>
    <row r="102" spans="8:13" s="1" customFormat="1" x14ac:dyDescent="0.25">
      <c r="H102" s="5"/>
      <c r="I102" s="5"/>
      <c r="M102" s="5"/>
    </row>
    <row r="103" spans="8:13" s="1" customFormat="1" x14ac:dyDescent="0.25">
      <c r="H103" s="5"/>
      <c r="I103" s="5"/>
      <c r="M103" s="5"/>
    </row>
    <row r="104" spans="8:13" s="1" customFormat="1" x14ac:dyDescent="0.25">
      <c r="H104" s="5"/>
      <c r="I104" s="5"/>
      <c r="M104" s="5"/>
    </row>
    <row r="105" spans="8:13" s="1" customFormat="1" x14ac:dyDescent="0.25">
      <c r="H105" s="5"/>
      <c r="I105" s="5"/>
      <c r="M105" s="5"/>
    </row>
    <row r="106" spans="8:13" s="1" customFormat="1" x14ac:dyDescent="0.25">
      <c r="H106" s="5"/>
      <c r="I106" s="5"/>
      <c r="M106" s="5"/>
    </row>
    <row r="107" spans="8:13" s="1" customFormat="1" x14ac:dyDescent="0.25">
      <c r="H107" s="5"/>
      <c r="I107" s="5"/>
      <c r="M107" s="5"/>
    </row>
    <row r="108" spans="8:13" s="1" customFormat="1" x14ac:dyDescent="0.25">
      <c r="H108" s="5"/>
      <c r="I108" s="5"/>
      <c r="M108" s="5"/>
    </row>
    <row r="109" spans="8:13" s="1" customFormat="1" x14ac:dyDescent="0.25">
      <c r="H109" s="5"/>
      <c r="I109" s="5"/>
      <c r="M109" s="5"/>
    </row>
    <row r="110" spans="8:13" s="1" customFormat="1" x14ac:dyDescent="0.25">
      <c r="H110" s="5"/>
      <c r="I110" s="5"/>
      <c r="M110" s="5"/>
    </row>
    <row r="111" spans="8:13" s="1" customFormat="1" x14ac:dyDescent="0.25">
      <c r="H111" s="5"/>
      <c r="I111" s="5"/>
      <c r="M111" s="5"/>
    </row>
    <row r="112" spans="8:13" s="1" customFormat="1" x14ac:dyDescent="0.25">
      <c r="H112" s="5"/>
      <c r="I112" s="5"/>
      <c r="M112" s="5"/>
    </row>
    <row r="113" spans="8:13" s="1" customFormat="1" x14ac:dyDescent="0.25">
      <c r="H113" s="5"/>
      <c r="I113" s="5"/>
      <c r="M113" s="5"/>
    </row>
    <row r="114" spans="8:13" s="1" customFormat="1" x14ac:dyDescent="0.25">
      <c r="H114" s="5"/>
      <c r="I114" s="5"/>
      <c r="M114" s="5"/>
    </row>
    <row r="115" spans="8:13" s="1" customFormat="1" x14ac:dyDescent="0.25">
      <c r="H115" s="5"/>
      <c r="I115" s="5"/>
      <c r="M115" s="5"/>
    </row>
    <row r="116" spans="8:13" s="1" customFormat="1" x14ac:dyDescent="0.25">
      <c r="H116" s="5"/>
      <c r="I116" s="5"/>
      <c r="M116" s="5"/>
    </row>
    <row r="117" spans="8:13" s="1" customFormat="1" x14ac:dyDescent="0.25">
      <c r="H117" s="5"/>
      <c r="I117" s="5"/>
      <c r="M117" s="5"/>
    </row>
    <row r="118" spans="8:13" s="1" customFormat="1" x14ac:dyDescent="0.25">
      <c r="H118" s="5"/>
      <c r="I118" s="5"/>
      <c r="M118" s="5"/>
    </row>
    <row r="119" spans="8:13" s="1" customFormat="1" x14ac:dyDescent="0.25">
      <c r="H119" s="5"/>
      <c r="I119" s="5"/>
      <c r="M119" s="5"/>
    </row>
    <row r="120" spans="8:13" s="1" customFormat="1" x14ac:dyDescent="0.25">
      <c r="H120" s="5"/>
      <c r="I120" s="5"/>
      <c r="M120" s="5"/>
    </row>
    <row r="121" spans="8:13" s="1" customFormat="1" x14ac:dyDescent="0.25">
      <c r="H121" s="5"/>
      <c r="I121" s="5"/>
      <c r="M121" s="5"/>
    </row>
    <row r="122" spans="8:13" s="1" customFormat="1" x14ac:dyDescent="0.25">
      <c r="H122" s="5"/>
      <c r="I122" s="5"/>
      <c r="M122" s="5"/>
    </row>
    <row r="123" spans="8:13" s="1" customFormat="1" x14ac:dyDescent="0.25">
      <c r="H123" s="5"/>
      <c r="I123" s="5"/>
      <c r="M123" s="5"/>
    </row>
    <row r="124" spans="8:13" s="1" customFormat="1" x14ac:dyDescent="0.25">
      <c r="H124" s="5"/>
      <c r="I124" s="5"/>
      <c r="M124" s="5"/>
    </row>
    <row r="125" spans="8:13" s="1" customFormat="1" x14ac:dyDescent="0.25">
      <c r="H125" s="5"/>
      <c r="I125" s="5"/>
      <c r="M125" s="5"/>
    </row>
    <row r="126" spans="8:13" s="1" customFormat="1" x14ac:dyDescent="0.25">
      <c r="H126" s="5"/>
      <c r="I126" s="5"/>
      <c r="M126" s="5"/>
    </row>
    <row r="127" spans="8:13" s="1" customFormat="1" x14ac:dyDescent="0.25">
      <c r="H127" s="5"/>
      <c r="I127" s="5"/>
      <c r="M127" s="5"/>
    </row>
    <row r="128" spans="8:13" s="1" customFormat="1" x14ac:dyDescent="0.25">
      <c r="H128" s="5"/>
      <c r="I128" s="5"/>
      <c r="M128" s="5"/>
    </row>
    <row r="129" spans="8:13" s="1" customFormat="1" x14ac:dyDescent="0.25">
      <c r="H129" s="5"/>
      <c r="I129" s="5"/>
      <c r="M129" s="5"/>
    </row>
    <row r="130" spans="8:13" s="1" customFormat="1" x14ac:dyDescent="0.25">
      <c r="H130" s="5"/>
      <c r="I130" s="5"/>
      <c r="M130" s="5"/>
    </row>
    <row r="131" spans="8:13" s="1" customFormat="1" x14ac:dyDescent="0.25">
      <c r="H131" s="5"/>
      <c r="I131" s="5"/>
      <c r="M131" s="5"/>
    </row>
    <row r="132" spans="8:13" s="1" customFormat="1" x14ac:dyDescent="0.25">
      <c r="H132" s="5"/>
      <c r="I132" s="5"/>
      <c r="M132" s="5"/>
    </row>
    <row r="133" spans="8:13" s="1" customFormat="1" x14ac:dyDescent="0.25">
      <c r="H133" s="5"/>
      <c r="I133" s="5"/>
      <c r="M133" s="5"/>
    </row>
    <row r="134" spans="8:13" s="1" customFormat="1" x14ac:dyDescent="0.25">
      <c r="H134" s="5"/>
      <c r="I134" s="5"/>
      <c r="M134" s="5"/>
    </row>
    <row r="135" spans="8:13" s="1" customFormat="1" x14ac:dyDescent="0.25">
      <c r="H135" s="5"/>
      <c r="I135" s="5"/>
      <c r="M135" s="5"/>
    </row>
    <row r="136" spans="8:13" s="1" customFormat="1" x14ac:dyDescent="0.25">
      <c r="H136" s="5"/>
      <c r="I136" s="5"/>
      <c r="M136" s="5"/>
    </row>
    <row r="137" spans="8:13" s="1" customFormat="1" x14ac:dyDescent="0.25">
      <c r="H137" s="5"/>
      <c r="I137" s="5"/>
      <c r="M137" s="5"/>
    </row>
    <row r="138" spans="8:13" s="1" customFormat="1" x14ac:dyDescent="0.25">
      <c r="H138" s="5"/>
      <c r="I138" s="5"/>
      <c r="M138" s="5"/>
    </row>
    <row r="139" spans="8:13" s="1" customFormat="1" x14ac:dyDescent="0.25">
      <c r="H139" s="5"/>
      <c r="I139" s="5"/>
      <c r="M139" s="5"/>
    </row>
    <row r="140" spans="8:13" s="1" customFormat="1" x14ac:dyDescent="0.25">
      <c r="H140" s="5"/>
      <c r="I140" s="5"/>
      <c r="M140" s="5"/>
    </row>
    <row r="141" spans="8:13" s="1" customFormat="1" x14ac:dyDescent="0.25">
      <c r="H141" s="5"/>
      <c r="I141" s="5"/>
      <c r="M141" s="5"/>
    </row>
    <row r="142" spans="8:13" s="1" customFormat="1" x14ac:dyDescent="0.25">
      <c r="H142" s="5"/>
      <c r="I142" s="5"/>
      <c r="M142" s="5"/>
    </row>
    <row r="143" spans="8:13" s="1" customFormat="1" x14ac:dyDescent="0.25">
      <c r="H143" s="5"/>
      <c r="I143" s="5"/>
      <c r="M143" s="5"/>
    </row>
    <row r="144" spans="8:13" s="1" customFormat="1" x14ac:dyDescent="0.25">
      <c r="H144" s="5"/>
      <c r="I144" s="5"/>
      <c r="M144" s="5"/>
    </row>
    <row r="145" spans="8:13" s="1" customFormat="1" x14ac:dyDescent="0.25">
      <c r="H145" s="5"/>
      <c r="I145" s="5"/>
      <c r="M145" s="5"/>
    </row>
    <row r="146" spans="8:13" s="1" customFormat="1" x14ac:dyDescent="0.25">
      <c r="H146" s="5"/>
      <c r="I146" s="5"/>
      <c r="M146" s="5"/>
    </row>
    <row r="147" spans="8:13" s="1" customFormat="1" x14ac:dyDescent="0.25">
      <c r="H147" s="5"/>
      <c r="I147" s="5"/>
      <c r="M147" s="5"/>
    </row>
    <row r="148" spans="8:13" s="1" customFormat="1" x14ac:dyDescent="0.25">
      <c r="H148" s="5"/>
      <c r="I148" s="5"/>
      <c r="M148" s="5"/>
    </row>
    <row r="149" spans="8:13" s="1" customFormat="1" x14ac:dyDescent="0.25">
      <c r="H149" s="5"/>
      <c r="I149" s="5"/>
      <c r="M149" s="5"/>
    </row>
    <row r="150" spans="8:13" s="1" customFormat="1" x14ac:dyDescent="0.25">
      <c r="H150" s="5"/>
      <c r="I150" s="5"/>
      <c r="M150" s="5"/>
    </row>
    <row r="151" spans="8:13" s="1" customFormat="1" x14ac:dyDescent="0.25">
      <c r="H151" s="5"/>
      <c r="I151" s="5"/>
      <c r="M151" s="5"/>
    </row>
    <row r="152" spans="8:13" s="1" customFormat="1" x14ac:dyDescent="0.25">
      <c r="H152" s="5"/>
      <c r="I152" s="5"/>
      <c r="M152" s="5"/>
    </row>
    <row r="153" spans="8:13" s="1" customFormat="1" x14ac:dyDescent="0.25">
      <c r="H153" s="5"/>
      <c r="I153" s="5"/>
      <c r="M153" s="5"/>
    </row>
    <row r="154" spans="8:13" s="1" customFormat="1" x14ac:dyDescent="0.25">
      <c r="H154" s="5"/>
      <c r="I154" s="5"/>
      <c r="M154" s="5"/>
    </row>
    <row r="155" spans="8:13" s="1" customFormat="1" x14ac:dyDescent="0.25">
      <c r="H155" s="5"/>
      <c r="I155" s="5"/>
      <c r="M155" s="5"/>
    </row>
    <row r="156" spans="8:13" s="1" customFormat="1" x14ac:dyDescent="0.25">
      <c r="H156" s="5"/>
      <c r="I156" s="5"/>
      <c r="M156" s="5"/>
    </row>
    <row r="157" spans="8:13" s="1" customFormat="1" x14ac:dyDescent="0.25">
      <c r="H157" s="5"/>
      <c r="I157" s="5"/>
      <c r="M157" s="5"/>
    </row>
    <row r="158" spans="8:13" s="1" customFormat="1" x14ac:dyDescent="0.25">
      <c r="H158" s="5"/>
      <c r="I158" s="5"/>
      <c r="M158" s="5"/>
    </row>
    <row r="159" spans="8:13" s="1" customFormat="1" x14ac:dyDescent="0.25">
      <c r="H159" s="5"/>
      <c r="I159" s="5"/>
      <c r="M159" s="5"/>
    </row>
    <row r="160" spans="8:13" s="1" customFormat="1" x14ac:dyDescent="0.25">
      <c r="H160" s="5"/>
      <c r="I160" s="5"/>
      <c r="M160" s="5"/>
    </row>
    <row r="161" spans="8:13" s="1" customFormat="1" x14ac:dyDescent="0.25">
      <c r="H161" s="5"/>
      <c r="I161" s="5"/>
      <c r="M161" s="5"/>
    </row>
    <row r="162" spans="8:13" s="1" customFormat="1" x14ac:dyDescent="0.25">
      <c r="H162" s="5"/>
      <c r="I162" s="5"/>
      <c r="M162" s="5"/>
    </row>
    <row r="163" spans="8:13" s="1" customFormat="1" x14ac:dyDescent="0.25">
      <c r="H163" s="5"/>
      <c r="I163" s="5"/>
      <c r="M163" s="5"/>
    </row>
    <row r="164" spans="8:13" s="1" customFormat="1" x14ac:dyDescent="0.25">
      <c r="H164" s="5"/>
      <c r="I164" s="5"/>
      <c r="M164" s="5"/>
    </row>
    <row r="165" spans="8:13" s="1" customFormat="1" x14ac:dyDescent="0.25">
      <c r="H165" s="5"/>
      <c r="I165" s="5"/>
      <c r="M165" s="5"/>
    </row>
    <row r="166" spans="8:13" s="1" customFormat="1" x14ac:dyDescent="0.25">
      <c r="H166" s="5"/>
      <c r="I166" s="5"/>
      <c r="M166" s="5"/>
    </row>
    <row r="167" spans="8:13" s="1" customFormat="1" x14ac:dyDescent="0.25">
      <c r="H167" s="5"/>
      <c r="I167" s="5"/>
      <c r="M167" s="5"/>
    </row>
    <row r="168" spans="8:13" s="1" customFormat="1" x14ac:dyDescent="0.25">
      <c r="H168" s="5"/>
      <c r="I168" s="5"/>
      <c r="M168" s="5"/>
    </row>
    <row r="169" spans="8:13" s="1" customFormat="1" x14ac:dyDescent="0.25">
      <c r="H169" s="5"/>
      <c r="I169" s="5"/>
      <c r="M169" s="5"/>
    </row>
    <row r="170" spans="8:13" s="1" customFormat="1" x14ac:dyDescent="0.25">
      <c r="H170" s="5"/>
      <c r="I170" s="5"/>
      <c r="M170" s="5"/>
    </row>
    <row r="171" spans="8:13" s="1" customFormat="1" x14ac:dyDescent="0.25">
      <c r="H171" s="5"/>
      <c r="I171" s="5"/>
      <c r="M171" s="5"/>
    </row>
    <row r="172" spans="8:13" s="1" customFormat="1" x14ac:dyDescent="0.25">
      <c r="H172" s="5"/>
      <c r="I172" s="5"/>
      <c r="M172" s="5"/>
    </row>
    <row r="173" spans="8:13" s="1" customFormat="1" x14ac:dyDescent="0.25">
      <c r="H173" s="5"/>
      <c r="I173" s="5"/>
      <c r="M173" s="5"/>
    </row>
    <row r="174" spans="8:13" s="1" customFormat="1" x14ac:dyDescent="0.25">
      <c r="H174" s="5"/>
      <c r="I174" s="5"/>
      <c r="M174" s="5"/>
    </row>
    <row r="175" spans="8:13" s="1" customFormat="1" x14ac:dyDescent="0.25">
      <c r="H175" s="5"/>
      <c r="I175" s="5"/>
      <c r="M175" s="5"/>
    </row>
    <row r="176" spans="8:13" s="1" customFormat="1" x14ac:dyDescent="0.25">
      <c r="H176" s="5"/>
      <c r="I176" s="5"/>
      <c r="M176" s="5"/>
    </row>
    <row r="177" spans="8:13" s="1" customFormat="1" x14ac:dyDescent="0.25">
      <c r="H177" s="5"/>
      <c r="I177" s="5"/>
      <c r="M177" s="5"/>
    </row>
    <row r="178" spans="8:13" s="1" customFormat="1" x14ac:dyDescent="0.25">
      <c r="H178" s="5"/>
      <c r="I178" s="5"/>
      <c r="M178" s="5"/>
    </row>
    <row r="179" spans="8:13" s="1" customFormat="1" x14ac:dyDescent="0.25">
      <c r="H179" s="5"/>
      <c r="I179" s="5"/>
      <c r="M179" s="5"/>
    </row>
    <row r="180" spans="8:13" s="1" customFormat="1" x14ac:dyDescent="0.25">
      <c r="H180" s="5"/>
      <c r="I180" s="5"/>
      <c r="M180" s="5"/>
    </row>
    <row r="181" spans="8:13" s="1" customFormat="1" x14ac:dyDescent="0.25">
      <c r="H181" s="5"/>
      <c r="I181" s="5"/>
      <c r="M181" s="5"/>
    </row>
    <row r="182" spans="8:13" s="1" customFormat="1" x14ac:dyDescent="0.25">
      <c r="H182" s="5"/>
      <c r="I182" s="5"/>
      <c r="M182" s="5"/>
    </row>
    <row r="183" spans="8:13" s="1" customFormat="1" x14ac:dyDescent="0.25">
      <c r="H183" s="5"/>
      <c r="I183" s="5"/>
      <c r="M183" s="5"/>
    </row>
    <row r="184" spans="8:13" s="1" customFormat="1" x14ac:dyDescent="0.25">
      <c r="H184" s="5"/>
      <c r="I184" s="5"/>
      <c r="M184" s="5"/>
    </row>
    <row r="185" spans="8:13" s="1" customFormat="1" x14ac:dyDescent="0.25">
      <c r="H185" s="5"/>
      <c r="I185" s="5"/>
      <c r="M185" s="5"/>
    </row>
    <row r="186" spans="8:13" s="1" customFormat="1" x14ac:dyDescent="0.25">
      <c r="H186" s="5"/>
      <c r="I186" s="5"/>
      <c r="M186" s="5"/>
    </row>
    <row r="187" spans="8:13" s="1" customFormat="1" x14ac:dyDescent="0.25">
      <c r="H187" s="5"/>
      <c r="I187" s="5"/>
      <c r="M187" s="5"/>
    </row>
    <row r="188" spans="8:13" s="1" customFormat="1" x14ac:dyDescent="0.25">
      <c r="H188" s="5"/>
      <c r="I188" s="5"/>
      <c r="M188" s="5"/>
    </row>
    <row r="189" spans="8:13" s="1" customFormat="1" x14ac:dyDescent="0.25">
      <c r="H189" s="5"/>
      <c r="I189" s="5"/>
      <c r="M189" s="5"/>
    </row>
  </sheetData>
  <mergeCells count="8">
    <mergeCell ref="A53:M53"/>
    <mergeCell ref="A1:M1"/>
    <mergeCell ref="C21:F21"/>
    <mergeCell ref="C23:F23"/>
    <mergeCell ref="K4:L4"/>
    <mergeCell ref="K5:L5"/>
    <mergeCell ref="K3:L3"/>
    <mergeCell ref="A2:M2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2. Org Excellence Summary</vt:lpstr>
      <vt:lpstr>'Table 2. Org Excellence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smwatt</dc:creator>
  <cp:lastModifiedBy>smwatt</cp:lastModifiedBy>
  <cp:lastPrinted>2014-03-01T20:58:11Z</cp:lastPrinted>
  <dcterms:created xsi:type="dcterms:W3CDTF">2013-08-16T15:02:16Z</dcterms:created>
  <dcterms:modified xsi:type="dcterms:W3CDTF">2014-03-06T20:49:16Z</dcterms:modified>
</cp:coreProperties>
</file>