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NG Funding - Chart" sheetId="1" r:id="rId1"/>
    <sheet name="Data Table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8" i="4" l="1"/>
  <c r="J8" i="4"/>
  <c r="I8" i="4"/>
  <c r="H8" i="4"/>
  <c r="G8" i="4"/>
  <c r="F8" i="4"/>
  <c r="E8" i="4"/>
  <c r="D8" i="4"/>
  <c r="C8" i="4"/>
  <c r="B8" i="4"/>
  <c r="D12" i="1"/>
  <c r="E12" i="1" s="1"/>
  <c r="C12" i="1"/>
  <c r="F12" i="1" s="1"/>
  <c r="B12" i="1"/>
  <c r="E11" i="1"/>
  <c r="F11" i="1" s="1"/>
  <c r="F10" i="1"/>
  <c r="E10" i="1"/>
  <c r="B10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<sst xmlns="http://schemas.openxmlformats.org/spreadsheetml/2006/main" count="36" uniqueCount="34">
  <si>
    <t>ENG Funding</t>
  </si>
  <si>
    <t>(Dollars in Millions)</t>
  </si>
  <si>
    <t>FY 2013
Actual</t>
  </si>
  <si>
    <t>FY 2014 
Estimate</t>
  </si>
  <si>
    <t>FY 2015 Request</t>
  </si>
  <si>
    <t>Change Over
FY 2014 Estimate</t>
  </si>
  <si>
    <t>Amount</t>
  </si>
  <si>
    <t>Percent</t>
  </si>
  <si>
    <t>Chemical, Bioengineering, Environmental, 
    and Transport Systems (CBET)</t>
  </si>
  <si>
    <t>Civil, Mechanical, and Manufacturing 
  Innovation (CMMI)</t>
  </si>
  <si>
    <t>Electrical, Communications, and Cyber Systems
    (ECCS)</t>
  </si>
  <si>
    <t>Engineering Education and Centers (EEC)</t>
  </si>
  <si>
    <t>Industrial Innovation and Partnerships (IIP)</t>
  </si>
  <si>
    <t xml:space="preserve">    SBIR/STTR</t>
  </si>
  <si>
    <t>Emerging Frontiers in Research and Innovation
    (EFRI)</t>
  </si>
  <si>
    <t>Total, ENG</t>
  </si>
  <si>
    <t>Totals may not add due to rounding.</t>
  </si>
  <si>
    <t xml:space="preserve"> 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</si>
  <si>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</si>
  <si>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</si>
  <si>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</si>
  <si>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</si>
  <si>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</si>
  <si>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</si>
  <si>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</si>
  <si>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</si>
  <si>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</si>
  <si>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</si>
  <si>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CBET</t>
  </si>
  <si>
    <t>CMMI</t>
  </si>
  <si>
    <t>ECCS</t>
  </si>
  <si>
    <t>EEC</t>
  </si>
  <si>
    <t xml:space="preserve">IIP </t>
  </si>
  <si>
    <t>EFRI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</si>
</sst>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166" fontId="6" fillId="0" borderId="4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0" xfId="0" applyFont="1"/>
    <xf numFmtId="164" fontId="0" fillId="0" borderId="0" xfId="0" applyNumberFormat="1"/>
    <xf numFmtId="0" fontId="4" fillId="0" borderId="3" xfId="0" applyFont="1" applyBorder="1"/>
    <xf numFmtId="0" fontId="9" fillId="0" borderId="4" xfId="0" applyFont="1" applyBorder="1"/>
    <xf numFmtId="165" fontId="9" fillId="0" borderId="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ENG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0154236538"/>
          <c:y val="4.54710605855104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709E-2"/>
          <c:y val="0.1924466858361806"/>
          <c:w val="0.74218533752333415"/>
          <c:h val="0.6859089783588456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Table'!$A$2</c:f>
              <c:strCache>
                <c:ptCount val="1"/>
                <c:pt idx="0">
                  <c:v>CBET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Table'!$B$2:$K$2</c:f>
              <c:numCache>
                <c:formatCode>General</c:formatCode>
                <c:ptCount val="10"/>
                <c:pt idx="0">
                  <c:v>122.87</c:v>
                </c:pt>
                <c:pt idx="1">
                  <c:v>128.27000000000001</c:v>
                </c:pt>
                <c:pt idx="2">
                  <c:v>132.81</c:v>
                </c:pt>
                <c:pt idx="3">
                  <c:v>206.57</c:v>
                </c:pt>
                <c:pt idx="4">
                  <c:v>157.08000000000001</c:v>
                </c:pt>
                <c:pt idx="5">
                  <c:v>158.82</c:v>
                </c:pt>
                <c:pt idx="6">
                  <c:v>171.51</c:v>
                </c:pt>
                <c:pt idx="7" formatCode="#,##0.00;\-#,##0.00;&quot;-&quot;??">
                  <c:v>167.01445200000001</c:v>
                </c:pt>
                <c:pt idx="8" formatCode="#,##0.00;\-#,##0.00;&quot;-&quot;??">
                  <c:v>173</c:v>
                </c:pt>
                <c:pt idx="9" formatCode="#,##0.00;\-#,##0.00;&quot;-&quot;??">
                  <c:v>174.99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Table'!$A$3</c:f>
              <c:strCache>
                <c:ptCount val="1"/>
                <c:pt idx="0">
                  <c:v>CMMI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Table'!$B$3:$K$3</c:f>
              <c:numCache>
                <c:formatCode>General</c:formatCode>
                <c:ptCount val="10"/>
                <c:pt idx="0">
                  <c:v>150.19</c:v>
                </c:pt>
                <c:pt idx="1">
                  <c:v>157.30000000000001</c:v>
                </c:pt>
                <c:pt idx="2">
                  <c:v>161.11000000000001</c:v>
                </c:pt>
                <c:pt idx="3">
                  <c:v>232.89</c:v>
                </c:pt>
                <c:pt idx="4">
                  <c:v>189.4</c:v>
                </c:pt>
                <c:pt idx="5">
                  <c:v>189.62</c:v>
                </c:pt>
                <c:pt idx="6">
                  <c:v>203.59</c:v>
                </c:pt>
                <c:pt idx="7" formatCode="#,##0.00;\-#,##0.00;&quot;-&quot;??">
                  <c:v>200.80716200000001</c:v>
                </c:pt>
                <c:pt idx="8" formatCode="#,##0.00;\-#,##0.00;&quot;-&quot;??">
                  <c:v>209.2</c:v>
                </c:pt>
                <c:pt idx="9" formatCode="#,##0.00;\-#,##0.00;&quot;-&quot;??">
                  <c:v>210.4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Table'!$A$4</c:f>
              <c:strCache>
                <c:ptCount val="1"/>
                <c:pt idx="0">
                  <c:v>ECCS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Table'!$B$4:$K$4</c:f>
              <c:numCache>
                <c:formatCode>General</c:formatCode>
                <c:ptCount val="10"/>
                <c:pt idx="0">
                  <c:v>77.27</c:v>
                </c:pt>
                <c:pt idx="1">
                  <c:v>83.24</c:v>
                </c:pt>
                <c:pt idx="2">
                  <c:v>83.6</c:v>
                </c:pt>
                <c:pt idx="3">
                  <c:v>132.78</c:v>
                </c:pt>
                <c:pt idx="4">
                  <c:v>93.97</c:v>
                </c:pt>
                <c:pt idx="5">
                  <c:v>97.54</c:v>
                </c:pt>
                <c:pt idx="6">
                  <c:v>106.74</c:v>
                </c:pt>
                <c:pt idx="7" formatCode="#,##0.00;\-#,##0.00;&quot;-&quot;??">
                  <c:v>104.58396999999999</c:v>
                </c:pt>
                <c:pt idx="8" formatCode="#,##0.00;\-#,##0.00;&quot;-&quot;??">
                  <c:v>110.06</c:v>
                </c:pt>
                <c:pt idx="9" formatCode="#,##0.00;\-#,##0.00;&quot;-&quot;??">
                  <c:v>110.41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Table'!$A$5</c:f>
              <c:strCache>
                <c:ptCount val="1"/>
                <c:pt idx="0">
                  <c:v>EEC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Table'!$B$5:$K$5</c:f>
              <c:numCache>
                <c:formatCode>General</c:formatCode>
                <c:ptCount val="10"/>
                <c:pt idx="0">
                  <c:v>115.16</c:v>
                </c:pt>
                <c:pt idx="1">
                  <c:v>116.02</c:v>
                </c:pt>
                <c:pt idx="2">
                  <c:v>150.41</c:v>
                </c:pt>
                <c:pt idx="3">
                  <c:v>125.86</c:v>
                </c:pt>
                <c:pt idx="4">
                  <c:v>125.86</c:v>
                </c:pt>
                <c:pt idx="5">
                  <c:v>125.76</c:v>
                </c:pt>
                <c:pt idx="6">
                  <c:v>123.93</c:v>
                </c:pt>
                <c:pt idx="7" formatCode="#,##0.00;\-#,##0.00;&quot;-&quot;??">
                  <c:v>115.207976</c:v>
                </c:pt>
                <c:pt idx="8" formatCode="#,##0.00;\-#,##0.00;&quot;-&quot;??">
                  <c:v>122.24</c:v>
                </c:pt>
                <c:pt idx="9" formatCode="#,##0.00;\-#,##0.00;&quot;-&quot;??">
                  <c:v>117.38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Table'!$A$6</c:f>
              <c:strCache>
                <c:ptCount val="1"/>
                <c:pt idx="0">
                  <c:v>IIP 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Table'!$B$6:$K$6</c:f>
              <c:numCache>
                <c:formatCode>General</c:formatCode>
                <c:ptCount val="10"/>
                <c:pt idx="0">
                  <c:v>100.36</c:v>
                </c:pt>
                <c:pt idx="1">
                  <c:v>120.78</c:v>
                </c:pt>
                <c:pt idx="2">
                  <c:v>130.72</c:v>
                </c:pt>
                <c:pt idx="3">
                  <c:v>166.82</c:v>
                </c:pt>
                <c:pt idx="4">
                  <c:v>180.63</c:v>
                </c:pt>
                <c:pt idx="5">
                  <c:v>162.65</c:v>
                </c:pt>
                <c:pt idx="6">
                  <c:v>187.79</c:v>
                </c:pt>
                <c:pt idx="7" formatCode="#,##0.00;\-#,##0.00;&quot;-&quot;??">
                  <c:v>202.407611</c:v>
                </c:pt>
                <c:pt idx="8" formatCode="#,##0.00;\-#,##0.00;&quot;-&quot;??">
                  <c:v>205.965</c:v>
                </c:pt>
                <c:pt idx="9" formatCode="#,##0.00;\-#,##0.00;&quot;-&quot;??">
                  <c:v>213.69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Table'!$A$7</c:f>
              <c:strCache>
                <c:ptCount val="1"/>
                <c:pt idx="0">
                  <c:v>EFRI</c:v>
                </c:pt>
              </c:strCache>
            </c:strRef>
          </c:tx>
          <c:spPr>
            <a:ln w="12700"/>
          </c:spPr>
          <c:cat>
            <c:strRef>
              <c:f>'Data Table'!$B$1:$K$1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'Data Table'!$B$7:$K$7</c:f>
              <c:numCache>
                <c:formatCode>General</c:formatCode>
                <c:ptCount val="10"/>
                <c:pt idx="0">
                  <c:v>0</c:v>
                </c:pt>
                <c:pt idx="1">
                  <c:v>25.25</c:v>
                </c:pt>
                <c:pt idx="2">
                  <c:v>25.23</c:v>
                </c:pt>
                <c:pt idx="3">
                  <c:v>40.5</c:v>
                </c:pt>
                <c:pt idx="4">
                  <c:v>28.99</c:v>
                </c:pt>
                <c:pt idx="5">
                  <c:v>28.95</c:v>
                </c:pt>
                <c:pt idx="6">
                  <c:v>30.99</c:v>
                </c:pt>
                <c:pt idx="7" formatCode="#,##0.00;\-#,##0.00;&quot;-&quot;??">
                  <c:v>30.155763</c:v>
                </c:pt>
                <c:pt idx="8" formatCode="#,##0.00;\-#,##0.00;&quot;-&quot;??">
                  <c:v>30.6</c:v>
                </c:pt>
                <c:pt idx="9" formatCode="#,##0.00;\-#,##0.00;&quot;-&quot;??">
                  <c:v>31.3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3808"/>
        <c:axId val="94185344"/>
      </c:lineChart>
      <c:catAx>
        <c:axId val="941838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418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85344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41838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1433490564301102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236220</xdr:colOff>
      <xdr:row>13</xdr:row>
      <xdr:rowOff>86360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G%20Subac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 Subac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E19" sqref="E19"/>
    </sheetView>
  </sheetViews>
  <sheetFormatPr defaultRowHeight="13.8" x14ac:dyDescent="0.25"/>
  <cols>
    <col min="1" max="1" width="38.77734375" customWidth="1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3" t="s">
        <v>1</v>
      </c>
      <c r="B2" s="4"/>
      <c r="C2" s="4"/>
      <c r="D2" s="4"/>
      <c r="E2" s="5"/>
      <c r="F2" s="5"/>
    </row>
    <row r="3" spans="1:6" ht="28.8" customHeight="1" x14ac:dyDescent="0.25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x14ac:dyDescent="0.25">
      <c r="A4" s="10"/>
      <c r="B4" s="11"/>
      <c r="C4" s="12"/>
      <c r="D4" s="12"/>
      <c r="E4" s="13" t="s">
        <v>6</v>
      </c>
      <c r="F4" s="13" t="s">
        <v>7</v>
      </c>
    </row>
    <row r="5" spans="1:6" ht="26.4" x14ac:dyDescent="0.25">
      <c r="A5" s="14" t="s">
        <v>8</v>
      </c>
      <c r="B5" s="15">
        <v>167.01445200000001</v>
      </c>
      <c r="C5" s="15">
        <v>173</v>
      </c>
      <c r="D5" s="15">
        <v>174.99</v>
      </c>
      <c r="E5" s="16">
        <f t="shared" ref="E5:E12" si="0">D5-C5</f>
        <v>1.9900000000000091</v>
      </c>
      <c r="F5" s="17">
        <f t="shared" ref="F5:F12" si="1">IF(C5=0,"N/A  ",E5/C5)</f>
        <v>1.1502890173410458E-2</v>
      </c>
    </row>
    <row r="6" spans="1:6" ht="26.4" x14ac:dyDescent="0.25">
      <c r="A6" s="14" t="s">
        <v>9</v>
      </c>
      <c r="B6" s="18">
        <v>200.80716200000001</v>
      </c>
      <c r="C6" s="18">
        <v>209.2</v>
      </c>
      <c r="D6" s="18">
        <v>210.4</v>
      </c>
      <c r="E6" s="19">
        <f t="shared" si="0"/>
        <v>1.2000000000000171</v>
      </c>
      <c r="F6" s="17">
        <f t="shared" si="1"/>
        <v>5.7361376673040971E-3</v>
      </c>
    </row>
    <row r="7" spans="1:6" ht="26.4" x14ac:dyDescent="0.25">
      <c r="A7" s="14" t="s">
        <v>10</v>
      </c>
      <c r="B7" s="18">
        <v>104.58396999999999</v>
      </c>
      <c r="C7" s="18">
        <v>110.062</v>
      </c>
      <c r="D7" s="18">
        <v>110.41</v>
      </c>
      <c r="E7" s="19">
        <f t="shared" si="0"/>
        <v>0.34799999999999898</v>
      </c>
      <c r="F7" s="17">
        <f t="shared" si="1"/>
        <v>3.1618542276171521E-3</v>
      </c>
    </row>
    <row r="8" spans="1:6" x14ac:dyDescent="0.25">
      <c r="A8" s="20" t="s">
        <v>11</v>
      </c>
      <c r="B8" s="18">
        <v>115.207976</v>
      </c>
      <c r="C8" s="18">
        <v>122.24</v>
      </c>
      <c r="D8" s="18">
        <v>117.38</v>
      </c>
      <c r="E8" s="19">
        <f t="shared" si="0"/>
        <v>-4.8599999999999994</v>
      </c>
      <c r="F8" s="17">
        <f t="shared" si="1"/>
        <v>-3.9757853403141356E-2</v>
      </c>
    </row>
    <row r="9" spans="1:6" x14ac:dyDescent="0.25">
      <c r="A9" s="20" t="s">
        <v>12</v>
      </c>
      <c r="B9" s="18">
        <v>202.407611</v>
      </c>
      <c r="C9" s="18">
        <v>205.965</v>
      </c>
      <c r="D9" s="18">
        <v>213.69</v>
      </c>
      <c r="E9" s="19">
        <f t="shared" si="0"/>
        <v>7.7249999999999943</v>
      </c>
      <c r="F9" s="17">
        <f t="shared" si="1"/>
        <v>3.7506372441919712E-2</v>
      </c>
    </row>
    <row r="10" spans="1:6" x14ac:dyDescent="0.25">
      <c r="A10" s="21" t="s">
        <v>13</v>
      </c>
      <c r="B10" s="22">
        <f>142.940558+18.402246</f>
        <v>161.342804</v>
      </c>
      <c r="C10" s="22">
        <v>159.38499999999999</v>
      </c>
      <c r="D10" s="22">
        <v>164.99</v>
      </c>
      <c r="E10" s="23">
        <f t="shared" si="0"/>
        <v>5.6050000000000182</v>
      </c>
      <c r="F10" s="24">
        <f t="shared" si="1"/>
        <v>3.5166420930451539E-2</v>
      </c>
    </row>
    <row r="11" spans="1:6" ht="26.4" x14ac:dyDescent="0.25">
      <c r="A11" s="14" t="s">
        <v>14</v>
      </c>
      <c r="B11" s="18">
        <v>30.155763</v>
      </c>
      <c r="C11" s="18">
        <v>30.6</v>
      </c>
      <c r="D11" s="18">
        <v>31.3</v>
      </c>
      <c r="E11" s="19">
        <f t="shared" si="0"/>
        <v>0.69999999999999929</v>
      </c>
      <c r="F11" s="17">
        <f t="shared" si="1"/>
        <v>2.2875816993464027E-2</v>
      </c>
    </row>
    <row r="12" spans="1:6" ht="14.4" thickBot="1" x14ac:dyDescent="0.3">
      <c r="A12" s="25" t="s">
        <v>15</v>
      </c>
      <c r="B12" s="26">
        <f>B5+B6+B7+B8+B9+B11</f>
        <v>820.17693399999996</v>
      </c>
      <c r="C12" s="26">
        <f t="shared" ref="C12:D12" si="2">C5+C6+C7+C8+C9+C11</f>
        <v>851.06700000000001</v>
      </c>
      <c r="D12" s="26">
        <f t="shared" si="2"/>
        <v>858.16999999999985</v>
      </c>
      <c r="E12" s="26">
        <f t="shared" si="0"/>
        <v>7.1029999999998381</v>
      </c>
      <c r="F12" s="27">
        <f t="shared" si="1"/>
        <v>8.3459939111724911E-3</v>
      </c>
    </row>
    <row r="13" spans="1:6" x14ac:dyDescent="0.25">
      <c r="A13" s="28" t="s">
        <v>16</v>
      </c>
      <c r="B13" s="29" t="s">
        <v>17</v>
      </c>
      <c r="C13" s="29" t="s">
        <v>17</v>
      </c>
      <c r="D13" s="30"/>
      <c r="E13" s="31"/>
      <c r="F13" s="31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E23" sqref="E23"/>
    </sheetView>
  </sheetViews>
  <sheetFormatPr defaultRowHeight="13.8" x14ac:dyDescent="0.25"/>
  <cols>
    <col min="1" max="1" width="13.21875" customWidth="1"/>
  </cols>
  <sheetData>
    <row r="1" spans="1:11" x14ac:dyDescent="0.25">
      <c r="A1" s="32"/>
      <c r="B1" s="33" t="s">
        <v>18</v>
      </c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24</v>
      </c>
      <c r="I1" s="33" t="s">
        <v>25</v>
      </c>
      <c r="J1" s="33" t="s">
        <v>26</v>
      </c>
      <c r="K1" s="33" t="s">
        <v>27</v>
      </c>
    </row>
    <row r="2" spans="1:11" x14ac:dyDescent="0.25">
      <c r="A2" t="s">
        <v>28</v>
      </c>
      <c r="B2" s="34">
        <v>122.87</v>
      </c>
      <c r="C2" s="34">
        <v>128.27000000000001</v>
      </c>
      <c r="D2" s="34">
        <v>132.81</v>
      </c>
      <c r="E2" s="34">
        <v>206.57</v>
      </c>
      <c r="F2" s="34">
        <v>157.08000000000001</v>
      </c>
      <c r="G2" s="34">
        <v>158.82</v>
      </c>
      <c r="H2" s="34">
        <v>171.51</v>
      </c>
      <c r="I2" s="35">
        <v>167.01445200000001</v>
      </c>
      <c r="J2" s="35">
        <v>173</v>
      </c>
      <c r="K2" s="35">
        <v>174.99</v>
      </c>
    </row>
    <row r="3" spans="1:11" x14ac:dyDescent="0.25">
      <c r="A3" t="s">
        <v>29</v>
      </c>
      <c r="B3" s="34">
        <v>150.19</v>
      </c>
      <c r="C3" s="34">
        <v>157.30000000000001</v>
      </c>
      <c r="D3" s="34">
        <v>161.11000000000001</v>
      </c>
      <c r="E3" s="34">
        <v>232.89</v>
      </c>
      <c r="F3" s="34">
        <v>189.4</v>
      </c>
      <c r="G3" s="34">
        <v>189.62</v>
      </c>
      <c r="H3" s="34">
        <v>203.59</v>
      </c>
      <c r="I3" s="35">
        <v>200.80716200000001</v>
      </c>
      <c r="J3" s="35">
        <v>209.2</v>
      </c>
      <c r="K3" s="35">
        <v>210.4</v>
      </c>
    </row>
    <row r="4" spans="1:11" x14ac:dyDescent="0.25">
      <c r="A4" t="s">
        <v>30</v>
      </c>
      <c r="B4" s="34">
        <v>77.27</v>
      </c>
      <c r="C4" s="34">
        <v>83.24</v>
      </c>
      <c r="D4" s="34">
        <v>83.6</v>
      </c>
      <c r="E4" s="34">
        <v>132.78</v>
      </c>
      <c r="F4" s="34">
        <v>93.97</v>
      </c>
      <c r="G4" s="34">
        <v>97.54</v>
      </c>
      <c r="H4" s="34">
        <v>106.74</v>
      </c>
      <c r="I4" s="35">
        <v>104.58396999999999</v>
      </c>
      <c r="J4" s="35">
        <v>110.06</v>
      </c>
      <c r="K4" s="35">
        <v>110.41</v>
      </c>
    </row>
    <row r="5" spans="1:11" x14ac:dyDescent="0.25">
      <c r="A5" t="s">
        <v>31</v>
      </c>
      <c r="B5" s="34">
        <v>115.16</v>
      </c>
      <c r="C5" s="34">
        <v>116.02</v>
      </c>
      <c r="D5" s="34">
        <v>150.41</v>
      </c>
      <c r="E5" s="34">
        <v>125.86</v>
      </c>
      <c r="F5" s="34">
        <v>125.86</v>
      </c>
      <c r="G5" s="34">
        <v>125.76</v>
      </c>
      <c r="H5" s="34">
        <v>123.93</v>
      </c>
      <c r="I5" s="35">
        <v>115.207976</v>
      </c>
      <c r="J5" s="35">
        <v>122.24</v>
      </c>
      <c r="K5" s="35">
        <v>117.38</v>
      </c>
    </row>
    <row r="6" spans="1:11" x14ac:dyDescent="0.25">
      <c r="A6" t="s">
        <v>32</v>
      </c>
      <c r="B6" s="34">
        <v>100.36</v>
      </c>
      <c r="C6" s="34">
        <v>120.78</v>
      </c>
      <c r="D6" s="34">
        <v>130.72</v>
      </c>
      <c r="E6" s="34">
        <v>166.82</v>
      </c>
      <c r="F6" s="34">
        <v>180.63</v>
      </c>
      <c r="G6" s="34">
        <v>162.65</v>
      </c>
      <c r="H6" s="34">
        <v>187.79</v>
      </c>
      <c r="I6" s="35">
        <v>202.407611</v>
      </c>
      <c r="J6" s="35">
        <v>205.965</v>
      </c>
      <c r="K6" s="35">
        <v>213.69</v>
      </c>
    </row>
    <row r="7" spans="1:11" x14ac:dyDescent="0.25">
      <c r="A7" t="s">
        <v>33</v>
      </c>
      <c r="B7" s="36">
        <v>0</v>
      </c>
      <c r="C7" s="36">
        <v>25.25</v>
      </c>
      <c r="D7" s="36">
        <v>25.23</v>
      </c>
      <c r="E7" s="36">
        <v>40.5</v>
      </c>
      <c r="F7" s="36">
        <v>28.99</v>
      </c>
      <c r="G7" s="36">
        <v>28.95</v>
      </c>
      <c r="H7" s="36">
        <v>30.99</v>
      </c>
      <c r="I7" s="35">
        <v>30.155763</v>
      </c>
      <c r="J7" s="35">
        <v>30.6</v>
      </c>
      <c r="K7" s="35">
        <v>31.3</v>
      </c>
    </row>
    <row r="8" spans="1:11" ht="14.4" thickBot="1" x14ac:dyDescent="0.3">
      <c r="A8" s="37" t="s">
        <v>15</v>
      </c>
      <c r="B8" s="38">
        <f>SUM(B2:B7)</f>
        <v>565.85</v>
      </c>
      <c r="C8" s="38">
        <f t="shared" ref="C8:K8" si="0">SUM(C2:C7)</f>
        <v>630.86</v>
      </c>
      <c r="D8" s="38">
        <f t="shared" si="0"/>
        <v>683.88</v>
      </c>
      <c r="E8" s="38">
        <f t="shared" si="0"/>
        <v>905.42000000000007</v>
      </c>
      <c r="F8" s="38">
        <f t="shared" si="0"/>
        <v>775.93000000000006</v>
      </c>
      <c r="G8" s="38">
        <f t="shared" si="0"/>
        <v>763.34</v>
      </c>
      <c r="H8" s="38">
        <f t="shared" si="0"/>
        <v>824.55</v>
      </c>
      <c r="I8" s="38">
        <f t="shared" si="0"/>
        <v>820.17693399999996</v>
      </c>
      <c r="J8" s="38">
        <f t="shared" si="0"/>
        <v>851.06500000000005</v>
      </c>
      <c r="K8" s="38">
        <f t="shared" si="0"/>
        <v>858.16999999999985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 Funding - Chart</vt:lpstr>
      <vt:lpstr>Data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2014-03-07T13:55:37Z</dcterms:modified>
</cp:coreProperties>
</file>