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22980" windowHeight="10056"/>
  </bookViews>
  <sheets>
    <sheet name="CoSTEM Inventory-Postdoc Fellow" sheetId="1" r:id="rId1"/>
  </sheets>
  <calcPr calcId="145621" concurrentCalc="0"/>
</workbook>
</file>

<file path=xl/calcChain.xml><?xml version="1.0" encoding="utf-8"?>
<calcChain xmlns="http://schemas.openxmlformats.org/spreadsheetml/2006/main">
  <c r="C8" i="1" l="1"/>
  <c r="D8" i="1"/>
  <c r="E8" i="1"/>
  <c r="F8" i="1"/>
  <c r="G8" i="1"/>
  <c r="F9" i="1"/>
  <c r="G9" i="1"/>
  <c r="F10" i="1"/>
  <c r="G10" i="1"/>
  <c r="C11" i="1"/>
  <c r="D11" i="1"/>
  <c r="E11" i="1"/>
  <c r="F11" i="1"/>
  <c r="G11" i="1"/>
  <c r="F12" i="1"/>
  <c r="G12" i="1"/>
  <c r="F13" i="1"/>
  <c r="G13" i="1"/>
  <c r="F14" i="1"/>
  <c r="G14" i="1"/>
  <c r="F15" i="1"/>
  <c r="G15" i="1"/>
  <c r="F16" i="1"/>
  <c r="G16" i="1"/>
  <c r="F17" i="1"/>
  <c r="G17" i="1"/>
  <c r="F18" i="1"/>
  <c r="G18" i="1"/>
  <c r="F19" i="1"/>
  <c r="G19" i="1"/>
  <c r="C20" i="1"/>
  <c r="D20" i="1"/>
  <c r="E20"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C46" i="1"/>
  <c r="D46" i="1"/>
  <c r="E46" i="1"/>
  <c r="F46" i="1"/>
  <c r="G46" i="1"/>
  <c r="C47" i="1"/>
  <c r="D47" i="1"/>
  <c r="E47" i="1"/>
  <c r="F47" i="1"/>
  <c r="G47" i="1"/>
  <c r="F48" i="1"/>
  <c r="G48" i="1"/>
  <c r="F49" i="1"/>
  <c r="G49" i="1"/>
  <c r="F50" i="1"/>
  <c r="G50" i="1"/>
  <c r="F51" i="1"/>
  <c r="G51" i="1"/>
  <c r="F52" i="1"/>
  <c r="G52" i="1"/>
  <c r="F53" i="1"/>
  <c r="F54" i="1"/>
  <c r="G54" i="1"/>
  <c r="F55" i="1"/>
  <c r="G55" i="1"/>
  <c r="F56" i="1"/>
  <c r="G56" i="1"/>
  <c r="F57" i="1"/>
  <c r="G57" i="1"/>
  <c r="C58" i="1"/>
  <c r="D58" i="1"/>
  <c r="E58" i="1"/>
  <c r="F58" i="1"/>
  <c r="G58" i="1"/>
  <c r="C59" i="1"/>
  <c r="D59" i="1"/>
  <c r="E59" i="1"/>
  <c r="F59" i="1"/>
  <c r="G59" i="1"/>
  <c r="C60" i="1"/>
  <c r="D60" i="1"/>
  <c r="E60" i="1"/>
  <c r="F60" i="1"/>
  <c r="G60" i="1"/>
  <c r="C61" i="1"/>
  <c r="D61" i="1"/>
  <c r="E61" i="1"/>
  <c r="F61" i="1"/>
  <c r="G61" i="1"/>
  <c r="C62" i="1"/>
  <c r="D62" i="1"/>
  <c r="E62" i="1"/>
  <c r="F62" i="1"/>
  <c r="G62" i="1"/>
</calcChain>
</file>

<file path=xl/sharedStrings.xml><?xml version="1.0" encoding="utf-8"?>
<sst xmlns="http://schemas.openxmlformats.org/spreadsheetml/2006/main" count="101" uniqueCount="78">
  <si>
    <t>National Science Foundation</t>
  </si>
  <si>
    <t>(Dollars in Millions)</t>
  </si>
  <si>
    <t>FY 2014
Estimate</t>
  </si>
  <si>
    <t>Amount</t>
  </si>
  <si>
    <t>Percent</t>
  </si>
  <si>
    <t>Totals may not add due to rounding.</t>
  </si>
  <si>
    <t>FY 2015 Request</t>
  </si>
  <si>
    <t>FY 2013
Actual</t>
  </si>
  <si>
    <t>FY 2015
Request</t>
  </si>
  <si>
    <t>Geosciences Postdoctoral Fellowships</t>
  </si>
  <si>
    <t>Louis Stokes Alliances for Minority Participation (LSAMP)</t>
  </si>
  <si>
    <t>Tribal Colleges &amp; Universities Program (TCUP)</t>
  </si>
  <si>
    <t>Advancing Informal STEM Learning (AISL)</t>
  </si>
  <si>
    <t>Graduate Research Fellowship (GRF)</t>
  </si>
  <si>
    <t>International Research Experiences for Students (IRES)</t>
  </si>
  <si>
    <t>Computing Education for the 21st Century (CE21)</t>
  </si>
  <si>
    <t>CoSTEM Inventory and Postdoctoral Fellowship Programs By Level of Education</t>
  </si>
  <si>
    <t>Level of
Education</t>
  </si>
  <si>
    <t>Program Name</t>
  </si>
  <si>
    <t>Change Over
FY 2014 Estimate</t>
  </si>
  <si>
    <t>Minority-Serving Institutions</t>
  </si>
  <si>
    <t>UG</t>
  </si>
  <si>
    <t>Historically Black Colleges &amp; Universities Undergraduate
   Program (HBCU-UP)</t>
  </si>
  <si>
    <t>Fellowships &amp; Scholarships</t>
  </si>
  <si>
    <r>
      <t>NSF Scholarships in STEM (S-STEM) (H-1B)</t>
    </r>
    <r>
      <rPr>
        <vertAlign val="superscript"/>
        <sz val="11"/>
        <color indexed="8"/>
        <rFont val="Times New Roman"/>
        <family val="1"/>
      </rPr>
      <t>1</t>
    </r>
  </si>
  <si>
    <t>Robert Noyce Scholarship (Noyce) Program</t>
  </si>
  <si>
    <t>G</t>
  </si>
  <si>
    <t>Cybercorps: Scholarships for Service (SFS)</t>
  </si>
  <si>
    <t>East Asia &amp; Pacific Summer Institutes for U.S. Grad Students
   (EAPSI)</t>
  </si>
  <si>
    <t>Enhancing the Math Sciences Workforce in the 21st Century
   (EMSW21)</t>
  </si>
  <si>
    <t>Graduate STEM Fellows in K-12 Education (GK-12)</t>
  </si>
  <si>
    <r>
      <t>NSF Research Traineeship (NRT)</t>
    </r>
    <r>
      <rPr>
        <vertAlign val="superscript"/>
        <sz val="11"/>
        <color indexed="8"/>
        <rFont val="Times New Roman"/>
        <family val="1"/>
      </rPr>
      <t>2</t>
    </r>
  </si>
  <si>
    <t>Other Grant Programs</t>
  </si>
  <si>
    <t>K-12</t>
  </si>
  <si>
    <t>Discovery Research K-12 (DRK-12)</t>
  </si>
  <si>
    <t>Global Learning &amp; Observations to Benefit the Environment
   (GLOBE)</t>
  </si>
  <si>
    <r>
      <t>Innovative Technology Experiences for Teachers &amp; Students
   (ITEST)(H1-B)</t>
    </r>
    <r>
      <rPr>
        <vertAlign val="superscript"/>
        <sz val="11"/>
        <color indexed="8"/>
        <rFont val="Times New Roman"/>
        <family val="1"/>
      </rPr>
      <t>1</t>
    </r>
  </si>
  <si>
    <r>
      <t>Research on Education &amp; Learning (REAL)</t>
    </r>
    <r>
      <rPr>
        <vertAlign val="superscript"/>
        <sz val="11"/>
        <color indexed="8"/>
        <rFont val="Times New Roman"/>
        <family val="1"/>
      </rPr>
      <t>3</t>
    </r>
  </si>
  <si>
    <r>
      <t>STEM including Computing Partnerships (STEM-C 
   Partnerships)</t>
    </r>
    <r>
      <rPr>
        <vertAlign val="superscript"/>
        <sz val="11"/>
        <color indexed="8"/>
        <rFont val="Times New Roman"/>
        <family val="1"/>
      </rPr>
      <t>4</t>
    </r>
  </si>
  <si>
    <t>Math and Science Partnership (MSP)</t>
  </si>
  <si>
    <t>Advanced Technological Education (ATE)</t>
  </si>
  <si>
    <r>
      <t>Climate Change Education (CCE)</t>
    </r>
    <r>
      <rPr>
        <vertAlign val="superscript"/>
        <sz val="11"/>
        <rFont val="Times New Roman"/>
        <family val="1"/>
      </rPr>
      <t>5</t>
    </r>
  </si>
  <si>
    <r>
      <t>Improving Undergraduate STEM Education (IUSE)</t>
    </r>
    <r>
      <rPr>
        <vertAlign val="superscript"/>
        <sz val="11"/>
        <color indexed="8"/>
        <rFont val="Times New Roman"/>
        <family val="1"/>
      </rPr>
      <t>6</t>
    </r>
  </si>
  <si>
    <t>Engineering Education (EE)</t>
  </si>
  <si>
    <t>Geoscience Education (Geo Ed)</t>
  </si>
  <si>
    <t>Nanotechnology Undergraduate Education in Engineering
   (NUE)</t>
  </si>
  <si>
    <t>Science, Technology, Engineering, and Mathematics Talent
   Expansion Program (STEP)</t>
  </si>
  <si>
    <t>Transforming Undergraduate Biology Education (TUBE)</t>
  </si>
  <si>
    <t>Transforming Undergraduate Education in STEM (TUES)</t>
  </si>
  <si>
    <t>Widening Implementation and Demonstration of Evidence-
   based Reforms (WIDER)</t>
  </si>
  <si>
    <t>Res Exper for Undergrads (REU)-Sites &amp; Supplements</t>
  </si>
  <si>
    <t>Research Experiences for Teachers (RET) in Engineering and 
   Computer Science</t>
  </si>
  <si>
    <t>Alliances for Graduate Education &amp; the Professoriate (AGEP)</t>
  </si>
  <si>
    <t>O&amp;I</t>
  </si>
  <si>
    <t>Centers for Ocean Science Education Excellence (COSEE)</t>
  </si>
  <si>
    <t>Excellence Awards in Science &amp; Engineering (EASE)</t>
  </si>
  <si>
    <t>Subtotal, Above Categories (CoSTEM Inventory Programs)</t>
  </si>
  <si>
    <t>NSF Postdoctoral Programs</t>
  </si>
  <si>
    <t>Astronomy &amp; Astrophysics Postdoctoral Fellowships (AAPF)</t>
  </si>
  <si>
    <t>Cyberinfrastructure Postdoctoral Fellowship (CI TRaCS)</t>
  </si>
  <si>
    <t>International Research Fellowship Program</t>
  </si>
  <si>
    <t>Mathematical Sciences Postdoctoral Research Fellowships (MSPRF)</t>
  </si>
  <si>
    <t>Polar Postdoctoral Fellowship Program</t>
  </si>
  <si>
    <t>Postdoctoral Research Fellowships in Biology (PRFB)</t>
  </si>
  <si>
    <t>SBE Minority Postdoctoral Fellowships</t>
  </si>
  <si>
    <t>SPRF-Broadening Participation</t>
  </si>
  <si>
    <t>SPRF-Interdisciplinary Research in Behavioral &amp; Social Sciences
   (SPRF-IBSS)</t>
  </si>
  <si>
    <t>K-12 STEM Education Programs (K-12) Subtotal</t>
  </si>
  <si>
    <t>Undergraduate STEM Education Programs (UG) Subtotal</t>
  </si>
  <si>
    <t>Graduate and Professional STEM Education Programs (G) Subtotal</t>
  </si>
  <si>
    <t>Outreach and/or Informal STEM Education Programs (O&amp;I) Subtotal</t>
  </si>
  <si>
    <t>Total, NSF STEM Education</t>
  </si>
  <si>
    <r>
      <rPr>
        <vertAlign val="superscript"/>
        <sz val="9"/>
        <rFont val="Times New Roman"/>
        <family val="1"/>
      </rPr>
      <t xml:space="preserve">1 </t>
    </r>
    <r>
      <rPr>
        <sz val="9"/>
        <rFont val="Times New Roman"/>
        <family val="1"/>
      </rPr>
      <t>S-STEM and ITEST are H1B Visa funded programs.</t>
    </r>
  </si>
  <si>
    <r>
      <rPr>
        <vertAlign val="superscript"/>
        <sz val="9"/>
        <rFont val="Times New Roman"/>
        <family val="1"/>
      </rPr>
      <t xml:space="preserve">2 </t>
    </r>
    <r>
      <rPr>
        <sz val="9"/>
        <rFont val="Times New Roman"/>
        <family val="1"/>
      </rPr>
      <t xml:space="preserve">The FY 2013 Actual level represents Integrative Graduate Education and Research Traineeship (IGERT) program funding.   Outyear commitments for IGERT are included in the NRT line and are $31.41 million in FY 2014 and $20.36 million in FY 2015.   </t>
    </r>
  </si>
  <si>
    <r>
      <t>3</t>
    </r>
    <r>
      <rPr>
        <sz val="9"/>
        <rFont val="Times New Roman"/>
        <family val="1"/>
      </rPr>
      <t xml:space="preserve"> Beginning in FY 2015, the REAL program, along with its Research in Disabilities Education (RDE) and Research on Gender in Science and Engineering (GSE) subcomponents, is consolidated into EHR Core Research (ECR).  The ECR program is not part of the CoSTEM Inventory.</t>
    </r>
  </si>
  <si>
    <r>
      <t>4</t>
    </r>
    <r>
      <rPr>
        <sz val="9"/>
        <rFont val="Times New Roman"/>
        <family val="1"/>
      </rPr>
      <t xml:space="preserve"> CE21 and MSP were consolidated into STEM-C Partnerships in FY 2014.</t>
    </r>
  </si>
  <si>
    <r>
      <rPr>
        <vertAlign val="superscript"/>
        <sz val="9"/>
        <color theme="1"/>
        <rFont val="Times New Roman"/>
        <family val="1"/>
      </rPr>
      <t>5</t>
    </r>
    <r>
      <rPr>
        <sz val="9"/>
        <color theme="1"/>
        <rFont val="Times New Roman"/>
        <family val="1"/>
      </rPr>
      <t xml:space="preserve"> In FY 2014, $240,000 of FY 2013 CCE funding was de-obligated to meet the $3.13 million funding limitation established for the program under the Title V: General Provisions (Including Rescissions) section of the report language accompanying the Consolidated and Further Continuing Appropriations Act, 2013 (P.L. 113-6).</t>
    </r>
  </si>
  <si>
    <r>
      <t>6</t>
    </r>
    <r>
      <rPr>
        <sz val="9"/>
        <rFont val="Times New Roman"/>
        <family val="1"/>
      </rPr>
      <t xml:space="preserve"> EE, Geoscience Ed, NUE, STEP, TUES, TUBE, and WIDER were consolidated into IUSE in FY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</si>
</sst>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4" formatCode="_(&quot;$&quot;* #,##0.00_);_(&quot;$&quot;* \(#,##0.00\);_(&quot;$&quot;* &quot;-&quot;??_);_(@_)"/>
    <numFmt numFmtId="164" formatCode="0.0%"/>
    <numFmt numFmtId="165" formatCode="&quot;$&quot;#,##0.00"/>
    <numFmt numFmtId="166" formatCode="[$-10409]0.00"/>
    <numFmt numFmtId="167" formatCode="[$-10409]0.00;\-\ 0.00"/>
  </numFmts>
  <fonts count="17" x14ac:knownFonts="1">
    <font>
      <sz val="11"/>
      <color theme="1"/>
      <name val="Times New Roman"/>
      <family val="2"/>
    </font>
    <font>
      <sz val="11"/>
      <name val="Times New Roman"/>
      <family val="1"/>
    </font>
    <font>
      <b/>
      <sz val="11"/>
      <name val="Times New Roman"/>
      <family val="1"/>
    </font>
    <font>
      <sz val="9"/>
      <color theme="1"/>
      <name val="Times New Roman"/>
      <family val="1"/>
    </font>
    <font>
      <sz val="10"/>
      <name val="Arial"/>
      <family val="2"/>
    </font>
    <font>
      <sz val="10"/>
      <name val="Times New Roman"/>
      <family val="1"/>
    </font>
    <font>
      <vertAlign val="superscript"/>
      <sz val="9"/>
      <color theme="1"/>
      <name val="Times New Roman"/>
      <family val="1"/>
    </font>
    <font>
      <sz val="9"/>
      <name val="Times New Roman"/>
      <family val="1"/>
    </font>
    <font>
      <vertAlign val="superscript"/>
      <sz val="9"/>
      <name val="Times New Roman"/>
      <family val="1"/>
    </font>
    <font>
      <b/>
      <sz val="14"/>
      <name val="Times New Roman"/>
      <family val="1"/>
    </font>
    <font>
      <sz val="11"/>
      <color indexed="8"/>
      <name val="Times New Roman"/>
      <family val="1"/>
    </font>
    <font>
      <b/>
      <sz val="11"/>
      <color indexed="8"/>
      <name val="Times New Roman"/>
      <family val="1"/>
    </font>
    <font>
      <vertAlign val="superscript"/>
      <sz val="11"/>
      <color indexed="8"/>
      <name val="Times New Roman"/>
      <family val="1"/>
    </font>
    <font>
      <i/>
      <sz val="11"/>
      <name val="Times New Roman"/>
      <family val="1"/>
    </font>
    <font>
      <i/>
      <sz val="11"/>
      <color indexed="8"/>
      <name val="Times New Roman"/>
      <family val="1"/>
    </font>
    <font>
      <sz val="11"/>
      <color theme="1"/>
      <name val="Calibri"/>
      <family val="2"/>
      <scheme val="minor"/>
    </font>
    <font>
      <vertAlign val="superscript"/>
      <sz val="1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style="thin">
        <color indexed="64"/>
      </right>
      <top style="medium">
        <color indexed="64"/>
      </top>
      <bottom/>
      <diagonal/>
    </border>
    <border>
      <left/>
      <right/>
      <top/>
      <bottom style="double">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hair">
        <color indexed="64"/>
      </top>
      <bottom style="medium">
        <color indexed="64"/>
      </bottom>
      <diagonal/>
    </border>
  </borders>
  <cellStyleXfs count="5">
    <xf numFmtId="0" fontId="0"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15" fillId="0" borderId="0"/>
  </cellStyleXfs>
  <cellXfs count="103">
    <xf numFmtId="0" fontId="0" fillId="0" borderId="0" xfId="0"/>
    <xf numFmtId="166" fontId="10" fillId="0" borderId="17" xfId="1" applyNumberFormat="1" applyFont="1" applyBorder="1" applyAlignment="1" applyProtection="1">
      <alignment horizontal="right" vertical="top" wrapText="1" readingOrder="1"/>
      <protection locked="0"/>
    </xf>
    <xf numFmtId="166" fontId="10" fillId="0" borderId="10" xfId="1" applyNumberFormat="1" applyFont="1" applyBorder="1" applyAlignment="1" applyProtection="1">
      <alignment horizontal="right" vertical="top" wrapText="1" readingOrder="1"/>
      <protection locked="0"/>
    </xf>
    <xf numFmtId="165" fontId="2" fillId="3" borderId="4" xfId="1" applyNumberFormat="1" applyFont="1" applyFill="1" applyBorder="1" applyAlignment="1" applyProtection="1">
      <alignment horizontal="right" vertical="top" wrapText="1"/>
      <protection locked="0"/>
    </xf>
    <xf numFmtId="165" fontId="2" fillId="3" borderId="18" xfId="1" applyNumberFormat="1" applyFont="1" applyFill="1" applyBorder="1" applyAlignment="1" applyProtection="1">
      <alignment horizontal="right" vertical="top" wrapText="1"/>
      <protection locked="0"/>
    </xf>
    <xf numFmtId="41" fontId="10" fillId="3" borderId="16" xfId="1" applyNumberFormat="1" applyFont="1" applyFill="1" applyBorder="1" applyAlignment="1" applyProtection="1">
      <alignment vertical="top" wrapText="1" readingOrder="1"/>
      <protection locked="0"/>
    </xf>
    <xf numFmtId="41" fontId="10" fillId="3" borderId="4" xfId="1" applyNumberFormat="1" applyFont="1" applyFill="1" applyBorder="1" applyAlignment="1" applyProtection="1">
      <alignment vertical="top" wrapText="1" readingOrder="1"/>
      <protection locked="0"/>
    </xf>
    <xf numFmtId="0" fontId="10" fillId="0" borderId="0" xfId="1" applyFont="1" applyAlignment="1" applyProtection="1">
      <alignment horizontal="center" vertical="top" wrapText="1" readingOrder="1"/>
      <protection locked="0"/>
    </xf>
    <xf numFmtId="0" fontId="10" fillId="0" borderId="0" xfId="1" applyFont="1" applyAlignment="1" applyProtection="1">
      <alignment vertical="top" wrapText="1" readingOrder="1"/>
      <protection locked="0"/>
    </xf>
    <xf numFmtId="166" fontId="10" fillId="0" borderId="0" xfId="1" applyNumberFormat="1" applyFont="1" applyAlignment="1" applyProtection="1">
      <alignment vertical="top" wrapText="1" readingOrder="1"/>
      <protection locked="0"/>
    </xf>
    <xf numFmtId="167" fontId="10" fillId="0" borderId="0" xfId="1" applyNumberFormat="1" applyFont="1" applyAlignment="1" applyProtection="1">
      <alignment vertical="top" wrapText="1" readingOrder="1"/>
      <protection locked="0"/>
    </xf>
    <xf numFmtId="166" fontId="10" fillId="0" borderId="12" xfId="1" applyNumberFormat="1" applyFont="1" applyBorder="1" applyAlignment="1" applyProtection="1">
      <alignment vertical="top" wrapText="1" readingOrder="1"/>
      <protection locked="0"/>
    </xf>
    <xf numFmtId="41" fontId="10" fillId="0" borderId="19" xfId="1" applyNumberFormat="1" applyFont="1" applyBorder="1" applyAlignment="1" applyProtection="1">
      <alignment vertical="top" wrapText="1" readingOrder="1"/>
      <protection locked="0"/>
    </xf>
    <xf numFmtId="41" fontId="10" fillId="0" borderId="0" xfId="1" applyNumberFormat="1" applyFont="1" applyBorder="1" applyAlignment="1" applyProtection="1">
      <alignment vertical="top" wrapText="1" readingOrder="1"/>
      <protection locked="0"/>
    </xf>
    <xf numFmtId="0" fontId="1" fillId="0" borderId="0" xfId="1" applyFont="1" applyAlignment="1">
      <alignment horizontal="center" vertical="top"/>
    </xf>
    <xf numFmtId="166" fontId="10" fillId="0" borderId="5" xfId="1" applyNumberFormat="1" applyFont="1" applyBorder="1" applyAlignment="1" applyProtection="1">
      <alignment vertical="top" wrapText="1" readingOrder="1"/>
      <protection locked="0"/>
    </xf>
    <xf numFmtId="167" fontId="10" fillId="0" borderId="5" xfId="1" applyNumberFormat="1" applyFont="1" applyBorder="1" applyAlignment="1" applyProtection="1">
      <alignment vertical="top" wrapText="1" readingOrder="1"/>
      <protection locked="0"/>
    </xf>
    <xf numFmtId="166" fontId="10" fillId="0" borderId="13" xfId="1" applyNumberFormat="1" applyFont="1" applyBorder="1" applyAlignment="1" applyProtection="1">
      <alignment vertical="top" wrapText="1" readingOrder="1"/>
      <protection locked="0"/>
    </xf>
    <xf numFmtId="41" fontId="10" fillId="0" borderId="9" xfId="1" applyNumberFormat="1" applyFont="1" applyBorder="1" applyAlignment="1" applyProtection="1">
      <alignment vertical="top" wrapText="1" readingOrder="1"/>
      <protection locked="0"/>
    </xf>
    <xf numFmtId="165" fontId="2" fillId="3" borderId="5" xfId="1" applyNumberFormat="1" applyFont="1" applyFill="1" applyBorder="1" applyAlignment="1" applyProtection="1">
      <alignment horizontal="right" vertical="top" wrapText="1"/>
      <protection locked="0"/>
    </xf>
    <xf numFmtId="165" fontId="2" fillId="3" borderId="13" xfId="1" applyNumberFormat="1" applyFont="1" applyFill="1" applyBorder="1" applyAlignment="1" applyProtection="1">
      <alignment horizontal="right" vertical="top" wrapText="1"/>
      <protection locked="0"/>
    </xf>
    <xf numFmtId="165" fontId="2" fillId="3" borderId="9" xfId="1" applyNumberFormat="1" applyFont="1" applyFill="1" applyBorder="1" applyAlignment="1" applyProtection="1">
      <alignment horizontal="right" vertical="top" wrapText="1" readingOrder="1"/>
      <protection locked="0"/>
    </xf>
    <xf numFmtId="164" fontId="11" fillId="3" borderId="20" xfId="3" applyNumberFormat="1" applyFont="1" applyFill="1" applyBorder="1" applyAlignment="1" applyProtection="1">
      <alignment horizontal="right" vertical="top" wrapText="1" readingOrder="1"/>
      <protection locked="0"/>
    </xf>
    <xf numFmtId="4" fontId="10" fillId="0" borderId="19" xfId="1" applyNumberFormat="1" applyFont="1" applyBorder="1" applyAlignment="1" applyProtection="1">
      <alignment vertical="top" wrapText="1" readingOrder="1"/>
      <protection locked="0"/>
    </xf>
    <xf numFmtId="164" fontId="10" fillId="0" borderId="0" xfId="3" applyNumberFormat="1" applyFont="1" applyBorder="1" applyAlignment="1" applyProtection="1">
      <alignment vertical="top" wrapText="1" readingOrder="1"/>
      <protection locked="0"/>
    </xf>
    <xf numFmtId="164" fontId="10" fillId="0" borderId="0" xfId="3" applyNumberFormat="1" applyFont="1" applyBorder="1" applyAlignment="1" applyProtection="1">
      <alignment horizontal="right" vertical="top" wrapText="1" readingOrder="1"/>
      <protection locked="0"/>
    </xf>
    <xf numFmtId="41" fontId="10" fillId="0" borderId="0" xfId="1" applyNumberFormat="1" applyFont="1" applyAlignment="1" applyProtection="1">
      <alignment vertical="top" wrapText="1" readingOrder="1"/>
      <protection locked="0"/>
    </xf>
    <xf numFmtId="41" fontId="10" fillId="0" borderId="12" xfId="1" applyNumberFormat="1" applyFont="1" applyBorder="1" applyAlignment="1" applyProtection="1">
      <alignment vertical="top" wrapText="1" readingOrder="1"/>
      <protection locked="0"/>
    </xf>
    <xf numFmtId="4" fontId="10" fillId="0" borderId="9" xfId="1" applyNumberFormat="1" applyFont="1" applyBorder="1" applyAlignment="1" applyProtection="1">
      <alignment vertical="top" wrapText="1" readingOrder="1"/>
      <protection locked="0"/>
    </xf>
    <xf numFmtId="0" fontId="4" fillId="0" borderId="0" xfId="1"/>
    <xf numFmtId="166" fontId="10" fillId="0" borderId="0" xfId="1" applyNumberFormat="1" applyFont="1" applyFill="1" applyAlignment="1" applyProtection="1">
      <alignment vertical="top" wrapText="1" readingOrder="1"/>
      <protection locked="0"/>
    </xf>
    <xf numFmtId="0" fontId="1" fillId="0" borderId="0" xfId="1" applyFont="1" applyBorder="1" applyAlignment="1">
      <alignment horizontal="center" vertical="top"/>
    </xf>
    <xf numFmtId="0" fontId="10" fillId="0" borderId="0" xfId="1" applyFont="1" applyBorder="1" applyAlignment="1" applyProtection="1">
      <alignment vertical="top" wrapText="1" readingOrder="1"/>
      <protection locked="0"/>
    </xf>
    <xf numFmtId="167" fontId="10" fillId="0" borderId="0" xfId="1" applyNumberFormat="1" applyFont="1" applyBorder="1" applyAlignment="1" applyProtection="1">
      <alignment vertical="top" wrapText="1" readingOrder="1"/>
      <protection locked="0"/>
    </xf>
    <xf numFmtId="0" fontId="13" fillId="0" borderId="0" xfId="1" applyFont="1" applyAlignment="1">
      <alignment horizontal="center" vertical="top"/>
    </xf>
    <xf numFmtId="0" fontId="14" fillId="0" borderId="0" xfId="1" applyFont="1" applyAlignment="1" applyProtection="1">
      <alignment horizontal="left" vertical="top" wrapText="1" indent="1" readingOrder="1"/>
      <protection locked="0"/>
    </xf>
    <xf numFmtId="0" fontId="10" fillId="0" borderId="0" xfId="1" applyFont="1" applyAlignment="1" applyProtection="1">
      <alignment horizontal="center" wrapText="1" readingOrder="1"/>
      <protection locked="0"/>
    </xf>
    <xf numFmtId="0" fontId="1" fillId="4" borderId="0" xfId="4" applyFont="1" applyFill="1" applyBorder="1" applyAlignment="1">
      <alignment horizontal="left" vertical="top" wrapText="1"/>
    </xf>
    <xf numFmtId="0" fontId="1" fillId="0" borderId="0" xfId="1" applyFont="1" applyAlignment="1">
      <alignment horizontal="center"/>
    </xf>
    <xf numFmtId="0" fontId="13" fillId="0" borderId="0" xfId="4" applyFont="1" applyFill="1" applyBorder="1" applyAlignment="1">
      <alignment horizontal="left" vertical="top" wrapText="1" indent="1"/>
    </xf>
    <xf numFmtId="0" fontId="13" fillId="4" borderId="0" xfId="4" applyFont="1" applyFill="1" applyBorder="1" applyAlignment="1">
      <alignment horizontal="left" vertical="top" wrapText="1" indent="1"/>
    </xf>
    <xf numFmtId="165" fontId="11" fillId="2" borderId="10" xfId="1" applyNumberFormat="1" applyFont="1" applyFill="1" applyBorder="1" applyAlignment="1" applyProtection="1">
      <alignment vertical="top" wrapText="1" readingOrder="1"/>
      <protection locked="0"/>
    </xf>
    <xf numFmtId="165" fontId="11" fillId="2" borderId="14" xfId="1" applyNumberFormat="1" applyFont="1" applyFill="1" applyBorder="1" applyAlignment="1" applyProtection="1">
      <alignment vertical="top" wrapText="1" readingOrder="1"/>
      <protection locked="0"/>
    </xf>
    <xf numFmtId="165" fontId="11" fillId="2" borderId="17" xfId="1" applyNumberFormat="1" applyFont="1" applyFill="1" applyBorder="1" applyAlignment="1" applyProtection="1">
      <alignment vertical="top" wrapText="1" readingOrder="1"/>
      <protection locked="0"/>
    </xf>
    <xf numFmtId="164" fontId="11" fillId="2" borderId="10" xfId="3" applyNumberFormat="1" applyFont="1" applyFill="1" applyBorder="1" applyAlignment="1" applyProtection="1">
      <alignment horizontal="right" vertical="top" wrapText="1" readingOrder="1"/>
      <protection locked="0"/>
    </xf>
    <xf numFmtId="165" fontId="5" fillId="0" borderId="0" xfId="1" applyNumberFormat="1" applyFont="1"/>
    <xf numFmtId="0" fontId="1" fillId="0" borderId="0" xfId="1" applyFont="1" applyAlignment="1">
      <alignment vertical="top"/>
    </xf>
    <xf numFmtId="0" fontId="1" fillId="0" borderId="7" xfId="1" applyFont="1" applyBorder="1" applyAlignment="1">
      <alignment vertical="top"/>
    </xf>
    <xf numFmtId="0" fontId="10" fillId="0" borderId="7" xfId="1" applyFont="1" applyBorder="1" applyAlignment="1" applyProtection="1">
      <alignment vertical="top" wrapText="1" readingOrder="1"/>
      <protection locked="0"/>
    </xf>
    <xf numFmtId="166" fontId="10" fillId="0" borderId="7" xfId="1" applyNumberFormat="1" applyFont="1" applyBorder="1" applyAlignment="1" applyProtection="1">
      <alignment vertical="top" wrapText="1" readingOrder="1"/>
      <protection locked="0"/>
    </xf>
    <xf numFmtId="167" fontId="10" fillId="0" borderId="7" xfId="1" applyNumberFormat="1" applyFont="1" applyBorder="1" applyAlignment="1" applyProtection="1">
      <alignment vertical="top" wrapText="1" readingOrder="1"/>
      <protection locked="0"/>
    </xf>
    <xf numFmtId="166" fontId="10" fillId="0" borderId="21" xfId="1" applyNumberFormat="1" applyFont="1" applyBorder="1" applyAlignment="1" applyProtection="1">
      <alignment vertical="top" wrapText="1" readingOrder="1"/>
      <protection locked="0"/>
    </xf>
    <xf numFmtId="41" fontId="10" fillId="0" borderId="22" xfId="1" applyNumberFormat="1" applyFont="1" applyBorder="1" applyAlignment="1" applyProtection="1">
      <alignment vertical="top" wrapText="1" readingOrder="1"/>
      <protection locked="0"/>
    </xf>
    <xf numFmtId="41" fontId="10" fillId="0" borderId="7" xfId="1" applyNumberFormat="1" applyFont="1" applyBorder="1" applyAlignment="1" applyProtection="1">
      <alignment vertical="top" wrapText="1" readingOrder="1"/>
      <protection locked="0"/>
    </xf>
    <xf numFmtId="165" fontId="11" fillId="0" borderId="23" xfId="1" applyNumberFormat="1" applyFont="1" applyBorder="1" applyAlignment="1" applyProtection="1">
      <alignment vertical="top" wrapText="1" readingOrder="1"/>
      <protection locked="0"/>
    </xf>
    <xf numFmtId="165" fontId="11" fillId="0" borderId="24" xfId="1" applyNumberFormat="1" applyFont="1" applyBorder="1" applyAlignment="1" applyProtection="1">
      <alignment vertical="top" wrapText="1" readingOrder="1"/>
      <protection locked="0"/>
    </xf>
    <xf numFmtId="165" fontId="11" fillId="0" borderId="25" xfId="1" applyNumberFormat="1" applyFont="1" applyBorder="1" applyAlignment="1" applyProtection="1">
      <alignment vertical="top" wrapText="1" readingOrder="1"/>
      <protection locked="0"/>
    </xf>
    <xf numFmtId="164" fontId="11" fillId="0" borderId="23" xfId="3" applyNumberFormat="1" applyFont="1" applyBorder="1" applyAlignment="1" applyProtection="1">
      <alignment horizontal="right" vertical="top" wrapText="1" readingOrder="1"/>
      <protection locked="0"/>
    </xf>
    <xf numFmtId="165" fontId="11" fillId="0" borderId="26" xfId="1" applyNumberFormat="1" applyFont="1" applyBorder="1" applyAlignment="1" applyProtection="1">
      <alignment vertical="top" wrapText="1" readingOrder="1"/>
      <protection locked="0"/>
    </xf>
    <xf numFmtId="165" fontId="11" fillId="0" borderId="27" xfId="1" applyNumberFormat="1" applyFont="1" applyBorder="1" applyAlignment="1" applyProtection="1">
      <alignment vertical="top" wrapText="1" readingOrder="1"/>
      <protection locked="0"/>
    </xf>
    <xf numFmtId="165" fontId="11" fillId="0" borderId="28" xfId="1" applyNumberFormat="1" applyFont="1" applyBorder="1" applyAlignment="1" applyProtection="1">
      <alignment vertical="top" wrapText="1" readingOrder="1"/>
      <protection locked="0"/>
    </xf>
    <xf numFmtId="164" fontId="11" fillId="0" borderId="26" xfId="3" applyNumberFormat="1" applyFont="1" applyBorder="1" applyAlignment="1" applyProtection="1">
      <alignment horizontal="right" vertical="top" wrapText="1" readingOrder="1"/>
      <protection locked="0"/>
    </xf>
    <xf numFmtId="165" fontId="0" fillId="0" borderId="0" xfId="0" applyNumberFormat="1"/>
    <xf numFmtId="165" fontId="11" fillId="0" borderId="1" xfId="1" applyNumberFormat="1" applyFont="1" applyBorder="1" applyAlignment="1" applyProtection="1">
      <alignment vertical="top" wrapText="1" readingOrder="1"/>
      <protection locked="0"/>
    </xf>
    <xf numFmtId="165" fontId="11" fillId="0" borderId="15" xfId="1" applyNumberFormat="1" applyFont="1" applyBorder="1" applyAlignment="1" applyProtection="1">
      <alignment vertical="top" wrapText="1" readingOrder="1"/>
      <protection locked="0"/>
    </xf>
    <xf numFmtId="165" fontId="2" fillId="2" borderId="2" xfId="1" applyNumberFormat="1" applyFont="1" applyFill="1" applyBorder="1"/>
    <xf numFmtId="165" fontId="2" fillId="2" borderId="29" xfId="1" applyNumberFormat="1" applyFont="1" applyFill="1" applyBorder="1"/>
    <xf numFmtId="165" fontId="2" fillId="2" borderId="30" xfId="1" applyNumberFormat="1" applyFont="1" applyFill="1" applyBorder="1"/>
    <xf numFmtId="164" fontId="2" fillId="2" borderId="2" xfId="3" applyNumberFormat="1" applyFont="1" applyFill="1" applyBorder="1"/>
    <xf numFmtId="0" fontId="1" fillId="3" borderId="5" xfId="1" applyFont="1" applyFill="1" applyBorder="1" applyAlignment="1">
      <alignment horizontal="center" vertical="top"/>
    </xf>
    <xf numFmtId="0" fontId="11" fillId="3" borderId="5" xfId="1" applyFont="1" applyFill="1" applyBorder="1" applyAlignment="1" applyProtection="1">
      <alignment vertical="top" wrapText="1" readingOrder="1"/>
      <protection locked="0"/>
    </xf>
    <xf numFmtId="165" fontId="11" fillId="3" borderId="5" xfId="1" applyNumberFormat="1" applyFont="1" applyFill="1" applyBorder="1" applyAlignment="1" applyProtection="1">
      <alignment vertical="top" wrapText="1" readingOrder="1"/>
      <protection locked="0"/>
    </xf>
    <xf numFmtId="165" fontId="11" fillId="3" borderId="13" xfId="1" applyNumberFormat="1" applyFont="1" applyFill="1" applyBorder="1" applyAlignment="1" applyProtection="1">
      <alignment vertical="top" wrapText="1" readingOrder="1"/>
      <protection locked="0"/>
    </xf>
    <xf numFmtId="41" fontId="10" fillId="3" borderId="9" xfId="1" applyNumberFormat="1" applyFont="1" applyFill="1" applyBorder="1" applyAlignment="1" applyProtection="1">
      <alignment vertical="top" wrapText="1" readingOrder="1"/>
      <protection locked="0"/>
    </xf>
    <xf numFmtId="41" fontId="10" fillId="3" borderId="5" xfId="1" applyNumberFormat="1" applyFont="1" applyFill="1" applyBorder="1" applyAlignment="1" applyProtection="1">
      <alignment vertical="top" wrapText="1" readingOrder="1"/>
      <protection locked="0"/>
    </xf>
    <xf numFmtId="0" fontId="4" fillId="0" borderId="5" xfId="1" applyBorder="1"/>
    <xf numFmtId="0" fontId="0" fillId="0" borderId="5" xfId="0" applyBorder="1"/>
    <xf numFmtId="0" fontId="0" fillId="0" borderId="0" xfId="0" applyAlignment="1"/>
    <xf numFmtId="0" fontId="5" fillId="0" borderId="0" xfId="1" applyFont="1" applyAlignment="1"/>
    <xf numFmtId="0" fontId="7" fillId="0" borderId="0" xfId="1" applyFont="1" applyBorder="1" applyAlignment="1">
      <alignment horizontal="left"/>
    </xf>
    <xf numFmtId="0" fontId="7" fillId="0" borderId="0" xfId="1" applyFont="1" applyAlignment="1">
      <alignment horizontal="left" wrapText="1"/>
    </xf>
    <xf numFmtId="0" fontId="8" fillId="0" borderId="0" xfId="4" applyFont="1" applyFill="1" applyBorder="1" applyAlignment="1">
      <alignment horizontal="left" wrapText="1"/>
    </xf>
    <xf numFmtId="0" fontId="3" fillId="0" borderId="0" xfId="0" applyFont="1" applyAlignment="1">
      <alignment horizontal="left" wrapText="1"/>
    </xf>
    <xf numFmtId="0" fontId="11" fillId="0" borderId="23" xfId="1" applyFont="1" applyBorder="1" applyAlignment="1" applyProtection="1">
      <alignment horizontal="left" vertical="top" wrapText="1" readingOrder="1"/>
      <protection locked="0"/>
    </xf>
    <xf numFmtId="0" fontId="11" fillId="0" borderId="26" xfId="1" applyFont="1" applyBorder="1" applyAlignment="1" applyProtection="1">
      <alignment horizontal="left" vertical="top" wrapText="1" readingOrder="1"/>
      <protection locked="0"/>
    </xf>
    <xf numFmtId="0" fontId="11" fillId="0" borderId="31" xfId="1" applyFont="1" applyBorder="1" applyAlignment="1" applyProtection="1">
      <alignment horizontal="left" vertical="top" wrapText="1" readingOrder="1"/>
      <protection locked="0"/>
    </xf>
    <xf numFmtId="0" fontId="2" fillId="2" borderId="2" xfId="1" applyFont="1" applyFill="1" applyBorder="1" applyAlignment="1">
      <alignment horizontal="left"/>
    </xf>
    <xf numFmtId="0" fontId="7" fillId="0" borderId="3" xfId="1" applyFont="1" applyBorder="1" applyAlignment="1">
      <alignment horizontal="left" vertical="top"/>
    </xf>
    <xf numFmtId="0" fontId="9" fillId="0" borderId="0" xfId="1" applyFont="1" applyFill="1" applyAlignment="1" applyProtection="1">
      <alignment horizontal="center" vertical="top" wrapText="1" readingOrder="1"/>
      <protection locked="0"/>
    </xf>
    <xf numFmtId="0" fontId="1" fillId="0" borderId="3" xfId="1" applyFont="1" applyFill="1" applyBorder="1" applyAlignment="1" applyProtection="1">
      <alignment horizontal="left" wrapText="1" readingOrder="1"/>
      <protection locked="0"/>
    </xf>
    <xf numFmtId="0" fontId="1" fillId="0" borderId="1" xfId="1" applyFont="1" applyFill="1" applyBorder="1" applyAlignment="1" applyProtection="1">
      <alignment horizontal="left" wrapText="1" readingOrder="1"/>
      <protection locked="0"/>
    </xf>
    <xf numFmtId="0" fontId="1" fillId="0" borderId="3" xfId="1" applyFont="1" applyFill="1" applyBorder="1" applyAlignment="1" applyProtection="1">
      <alignment horizontal="right" wrapText="1" readingOrder="1"/>
      <protection locked="0"/>
    </xf>
    <xf numFmtId="0" fontId="1" fillId="0" borderId="1" xfId="1" applyFont="1" applyFill="1" applyBorder="1" applyAlignment="1" applyProtection="1">
      <alignment horizontal="right" wrapText="1" readingOrder="1"/>
      <protection locked="0"/>
    </xf>
    <xf numFmtId="0" fontId="1" fillId="0" borderId="6" xfId="1" applyFont="1" applyFill="1" applyBorder="1" applyAlignment="1" applyProtection="1">
      <alignment horizontal="right" wrapText="1" readingOrder="1"/>
      <protection locked="0"/>
    </xf>
    <xf numFmtId="0" fontId="1" fillId="0" borderId="8" xfId="1" applyFont="1" applyFill="1" applyBorder="1" applyAlignment="1" applyProtection="1">
      <alignment horizontal="right" wrapText="1" readingOrder="1"/>
      <protection locked="0"/>
    </xf>
    <xf numFmtId="0" fontId="1" fillId="0" borderId="11" xfId="1" applyFont="1" applyFill="1" applyBorder="1" applyAlignment="1" applyProtection="1">
      <alignment horizontal="right" wrapText="1" readingOrder="1"/>
      <protection locked="0"/>
    </xf>
    <xf numFmtId="0" fontId="1" fillId="0" borderId="15" xfId="1" applyFont="1" applyFill="1" applyBorder="1" applyAlignment="1" applyProtection="1">
      <alignment horizontal="right" wrapText="1" readingOrder="1"/>
      <protection locked="0"/>
    </xf>
    <xf numFmtId="0" fontId="11" fillId="3" borderId="20" xfId="1" applyFont="1" applyFill="1" applyBorder="1" applyAlignment="1" applyProtection="1">
      <alignment horizontal="left" vertical="top" wrapText="1" readingOrder="1"/>
      <protection locked="0"/>
    </xf>
    <xf numFmtId="0" fontId="5" fillId="0" borderId="1" xfId="1" applyFont="1" applyFill="1" applyBorder="1" applyAlignment="1" applyProtection="1">
      <alignment horizontal="center" vertical="top" wrapText="1" readingOrder="1"/>
      <protection locked="0"/>
    </xf>
    <xf numFmtId="0" fontId="1" fillId="0" borderId="16" xfId="1" applyFont="1" applyFill="1" applyBorder="1" applyAlignment="1" applyProtection="1">
      <alignment horizontal="center" wrapText="1" readingOrder="1"/>
      <protection locked="0"/>
    </xf>
    <xf numFmtId="0" fontId="1" fillId="0" borderId="4" xfId="1" applyFont="1" applyFill="1" applyBorder="1" applyAlignment="1" applyProtection="1">
      <alignment horizontal="center" wrapText="1" readingOrder="1"/>
      <protection locked="0"/>
    </xf>
    <xf numFmtId="0" fontId="2" fillId="2" borderId="10" xfId="1" applyFont="1" applyFill="1" applyBorder="1" applyAlignment="1">
      <alignment horizontal="left" vertical="top"/>
    </xf>
    <xf numFmtId="0" fontId="2" fillId="3" borderId="4" xfId="1" applyFont="1" applyFill="1" applyBorder="1" applyAlignment="1" applyProtection="1">
      <alignment horizontal="left" vertical="top" wrapText="1"/>
      <protection locked="0"/>
    </xf>
  </cellXfs>
  <cellStyles count="5">
    <cellStyle name="Currency 2" xfId="2"/>
    <cellStyle name="Normal" xfId="0" builtinId="0"/>
    <cellStyle name="Normal 2" xfId="4"/>
    <cellStyle name="Normal 3" xfId="1"/>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tabSelected="1" workbookViewId="0">
      <selection activeCell="K19" sqref="K19"/>
    </sheetView>
  </sheetViews>
  <sheetFormatPr defaultColWidth="39.77734375" defaultRowHeight="13.8" x14ac:dyDescent="0.25"/>
  <cols>
    <col min="1" max="1" width="10.21875" customWidth="1"/>
    <col min="2" max="2" width="56.77734375" bestFit="1" customWidth="1"/>
    <col min="3" max="3" width="12.5546875" bestFit="1" customWidth="1"/>
    <col min="4" max="5" width="12.21875" bestFit="1" customWidth="1"/>
    <col min="6" max="6" width="9" customWidth="1"/>
    <col min="7" max="7" width="8.77734375" customWidth="1"/>
    <col min="8" max="8" width="11.44140625" customWidth="1"/>
    <col min="9" max="10" width="8.77734375" bestFit="1" customWidth="1"/>
  </cols>
  <sheetData>
    <row r="1" spans="1:7" ht="17.399999999999999" customHeight="1" x14ac:dyDescent="0.25">
      <c r="A1" s="88" t="s">
        <v>0</v>
      </c>
      <c r="B1" s="88"/>
      <c r="C1" s="88"/>
      <c r="D1" s="88"/>
      <c r="E1" s="88"/>
      <c r="F1" s="88"/>
      <c r="G1" s="88"/>
    </row>
    <row r="2" spans="1:7" ht="17.399999999999999" customHeight="1" x14ac:dyDescent="0.25">
      <c r="A2" s="88" t="s">
        <v>16</v>
      </c>
      <c r="B2" s="88"/>
      <c r="C2" s="88"/>
      <c r="D2" s="88"/>
      <c r="E2" s="88"/>
      <c r="F2" s="88"/>
      <c r="G2" s="88"/>
    </row>
    <row r="3" spans="1:7" ht="17.399999999999999" customHeight="1" x14ac:dyDescent="0.25">
      <c r="A3" s="88" t="s">
        <v>6</v>
      </c>
      <c r="B3" s="88"/>
      <c r="C3" s="88"/>
      <c r="D3" s="88"/>
      <c r="E3" s="88"/>
      <c r="F3" s="88"/>
      <c r="G3" s="88"/>
    </row>
    <row r="4" spans="1:7" ht="6" customHeight="1" x14ac:dyDescent="0.25">
      <c r="A4" s="88"/>
      <c r="B4" s="88"/>
      <c r="C4" s="88"/>
      <c r="D4" s="88"/>
      <c r="E4" s="88"/>
      <c r="F4" s="88"/>
      <c r="G4" s="88"/>
    </row>
    <row r="5" spans="1:7" ht="14.4" customHeight="1" thickBot="1" x14ac:dyDescent="0.3">
      <c r="A5" s="98" t="s">
        <v>1</v>
      </c>
      <c r="B5" s="98"/>
      <c r="C5" s="98"/>
      <c r="D5" s="98"/>
      <c r="E5" s="98"/>
      <c r="F5" s="98"/>
      <c r="G5" s="98"/>
    </row>
    <row r="6" spans="1:7" ht="30.6" customHeight="1" x14ac:dyDescent="0.25">
      <c r="A6" s="89" t="s">
        <v>17</v>
      </c>
      <c r="B6" s="89" t="s">
        <v>18</v>
      </c>
      <c r="C6" s="91" t="s">
        <v>7</v>
      </c>
      <c r="D6" s="93" t="s">
        <v>2</v>
      </c>
      <c r="E6" s="95" t="s">
        <v>8</v>
      </c>
      <c r="F6" s="99" t="s">
        <v>19</v>
      </c>
      <c r="G6" s="100"/>
    </row>
    <row r="7" spans="1:7" ht="13.8" customHeight="1" thickBot="1" x14ac:dyDescent="0.3">
      <c r="A7" s="90"/>
      <c r="B7" s="90"/>
      <c r="C7" s="92"/>
      <c r="D7" s="94"/>
      <c r="E7" s="96"/>
      <c r="F7" s="1" t="s">
        <v>3</v>
      </c>
      <c r="G7" s="2" t="s">
        <v>4</v>
      </c>
    </row>
    <row r="8" spans="1:7" ht="13.8" customHeight="1" x14ac:dyDescent="0.25">
      <c r="A8" s="102" t="s">
        <v>20</v>
      </c>
      <c r="B8" s="102"/>
      <c r="C8" s="3">
        <f>SUM(C9:C10)</f>
        <v>42.685558999999998</v>
      </c>
      <c r="D8" s="3">
        <f t="shared" ref="D8:E8" si="0">SUM(D9:D10)</f>
        <v>45.44</v>
      </c>
      <c r="E8" s="4">
        <f t="shared" si="0"/>
        <v>45.44</v>
      </c>
      <c r="F8" s="5">
        <f>E8-D8</f>
        <v>0</v>
      </c>
      <c r="G8" s="6">
        <f>IF(D8=0, "N/A", F8/D8)</f>
        <v>0</v>
      </c>
    </row>
    <row r="9" spans="1:7" ht="27.6" x14ac:dyDescent="0.25">
      <c r="A9" s="7" t="s">
        <v>21</v>
      </c>
      <c r="B9" s="8" t="s">
        <v>22</v>
      </c>
      <c r="C9" s="9">
        <v>30.297878000000001</v>
      </c>
      <c r="D9" s="10">
        <v>31.94</v>
      </c>
      <c r="E9" s="11">
        <v>31.94</v>
      </c>
      <c r="F9" s="12">
        <f>E9-D9</f>
        <v>0</v>
      </c>
      <c r="G9" s="13">
        <f t="shared" ref="G9:G62" si="1">IF(D9=0, "N/A", F9/D9)</f>
        <v>0</v>
      </c>
    </row>
    <row r="10" spans="1:7" x14ac:dyDescent="0.25">
      <c r="A10" s="14" t="s">
        <v>21</v>
      </c>
      <c r="B10" s="8" t="s">
        <v>11</v>
      </c>
      <c r="C10" s="15">
        <v>12.387681000000001</v>
      </c>
      <c r="D10" s="16">
        <v>13.5</v>
      </c>
      <c r="E10" s="17">
        <v>13.5</v>
      </c>
      <c r="F10" s="18">
        <f t="shared" ref="F10:F62" si="2">E10-D10</f>
        <v>0</v>
      </c>
      <c r="G10" s="13">
        <f t="shared" si="1"/>
        <v>0</v>
      </c>
    </row>
    <row r="11" spans="1:7" ht="13.8" customHeight="1" x14ac:dyDescent="0.25">
      <c r="A11" s="97" t="s">
        <v>23</v>
      </c>
      <c r="B11" s="97"/>
      <c r="C11" s="19">
        <f>SUM(C12:C19)</f>
        <v>521.05359899999996</v>
      </c>
      <c r="D11" s="19">
        <f t="shared" ref="D11:E11" si="3">SUM(D12:D19)</f>
        <v>548.36</v>
      </c>
      <c r="E11" s="20">
        <f t="shared" si="3"/>
        <v>560.62</v>
      </c>
      <c r="F11" s="21">
        <f t="shared" si="2"/>
        <v>12.259999999999991</v>
      </c>
      <c r="G11" s="22">
        <f t="shared" si="1"/>
        <v>2.2357575315486159E-2</v>
      </c>
    </row>
    <row r="12" spans="1:7" ht="16.8" x14ac:dyDescent="0.25">
      <c r="A12" s="14" t="s">
        <v>21</v>
      </c>
      <c r="B12" s="8" t="s">
        <v>24</v>
      </c>
      <c r="C12" s="9">
        <v>83.980424999999997</v>
      </c>
      <c r="D12" s="10">
        <v>75</v>
      </c>
      <c r="E12" s="11">
        <v>75</v>
      </c>
      <c r="F12" s="12">
        <f t="shared" si="2"/>
        <v>0</v>
      </c>
      <c r="G12" s="13">
        <f t="shared" si="1"/>
        <v>0</v>
      </c>
    </row>
    <row r="13" spans="1:7" x14ac:dyDescent="0.25">
      <c r="A13" s="14" t="s">
        <v>21</v>
      </c>
      <c r="B13" s="8" t="s">
        <v>25</v>
      </c>
      <c r="C13" s="9">
        <v>51.100036000000003</v>
      </c>
      <c r="D13" s="10">
        <v>60.89</v>
      </c>
      <c r="E13" s="11">
        <v>60.89</v>
      </c>
      <c r="F13" s="12">
        <f t="shared" si="2"/>
        <v>0</v>
      </c>
      <c r="G13" s="13">
        <f t="shared" si="1"/>
        <v>0</v>
      </c>
    </row>
    <row r="14" spans="1:7" x14ac:dyDescent="0.25">
      <c r="A14" s="7" t="s">
        <v>26</v>
      </c>
      <c r="B14" s="8" t="s">
        <v>27</v>
      </c>
      <c r="C14" s="9">
        <v>41.261054999999999</v>
      </c>
      <c r="D14" s="10">
        <v>45</v>
      </c>
      <c r="E14" s="11">
        <v>25</v>
      </c>
      <c r="F14" s="23">
        <f t="shared" si="2"/>
        <v>-20</v>
      </c>
      <c r="G14" s="24">
        <f t="shared" si="1"/>
        <v>-0.44444444444444442</v>
      </c>
    </row>
    <row r="15" spans="1:7" ht="27.6" x14ac:dyDescent="0.25">
      <c r="A15" s="14" t="s">
        <v>26</v>
      </c>
      <c r="B15" s="8" t="s">
        <v>28</v>
      </c>
      <c r="C15" s="9">
        <v>1.378471</v>
      </c>
      <c r="D15" s="10">
        <v>2.4</v>
      </c>
      <c r="E15" s="11">
        <v>2.4</v>
      </c>
      <c r="F15" s="12">
        <f t="shared" si="2"/>
        <v>0</v>
      </c>
      <c r="G15" s="13">
        <f t="shared" si="1"/>
        <v>0</v>
      </c>
    </row>
    <row r="16" spans="1:7" ht="27.6" x14ac:dyDescent="0.25">
      <c r="A16" s="14" t="s">
        <v>26</v>
      </c>
      <c r="B16" s="8" t="s">
        <v>29</v>
      </c>
      <c r="C16" s="9">
        <v>10.936817</v>
      </c>
      <c r="D16" s="10">
        <v>10</v>
      </c>
      <c r="E16" s="11">
        <v>5.69</v>
      </c>
      <c r="F16" s="23">
        <f t="shared" si="2"/>
        <v>-4.3099999999999996</v>
      </c>
      <c r="G16" s="25">
        <f t="shared" si="1"/>
        <v>-0.43099999999999994</v>
      </c>
    </row>
    <row r="17" spans="1:13" x14ac:dyDescent="0.25">
      <c r="A17" s="14" t="s">
        <v>26</v>
      </c>
      <c r="B17" s="8" t="s">
        <v>13</v>
      </c>
      <c r="C17" s="9">
        <v>242.954778</v>
      </c>
      <c r="D17" s="10">
        <v>300</v>
      </c>
      <c r="E17" s="11">
        <v>333.44</v>
      </c>
      <c r="F17" s="23">
        <f t="shared" si="2"/>
        <v>33.44</v>
      </c>
      <c r="G17" s="25">
        <f t="shared" si="1"/>
        <v>0.11146666666666666</v>
      </c>
    </row>
    <row r="18" spans="1:13" x14ac:dyDescent="0.25">
      <c r="A18" s="14" t="s">
        <v>26</v>
      </c>
      <c r="B18" s="8" t="s">
        <v>30</v>
      </c>
      <c r="C18" s="9">
        <v>25.40682</v>
      </c>
      <c r="D18" s="26">
        <v>0</v>
      </c>
      <c r="E18" s="27">
        <v>0</v>
      </c>
      <c r="F18" s="12">
        <f t="shared" si="2"/>
        <v>0</v>
      </c>
      <c r="G18" s="25" t="str">
        <f t="shared" si="1"/>
        <v>N/A</v>
      </c>
    </row>
    <row r="19" spans="1:13" ht="16.8" x14ac:dyDescent="0.25">
      <c r="A19" s="14" t="s">
        <v>26</v>
      </c>
      <c r="B19" s="8" t="s">
        <v>31</v>
      </c>
      <c r="C19" s="15">
        <v>64.035196999999997</v>
      </c>
      <c r="D19" s="16">
        <v>55.07</v>
      </c>
      <c r="E19" s="17">
        <v>58.2</v>
      </c>
      <c r="F19" s="28">
        <f t="shared" si="2"/>
        <v>3.1300000000000026</v>
      </c>
      <c r="G19" s="25">
        <f t="shared" si="1"/>
        <v>5.6836753223170555E-2</v>
      </c>
    </row>
    <row r="20" spans="1:13" x14ac:dyDescent="0.25">
      <c r="A20" s="97" t="s">
        <v>32</v>
      </c>
      <c r="B20" s="97"/>
      <c r="C20" s="19">
        <f>SUM(C21:C45)</f>
        <v>612.27738599999986</v>
      </c>
      <c r="D20" s="19">
        <f>SUM(D21:D45)</f>
        <v>585.5100000000001</v>
      </c>
      <c r="E20" s="20">
        <f>SUM(E21:E45)</f>
        <v>576.25000000000011</v>
      </c>
      <c r="F20" s="21">
        <f t="shared" si="2"/>
        <v>-9.2599999999999909</v>
      </c>
      <c r="G20" s="22">
        <f t="shared" si="1"/>
        <v>-1.5815272155898258E-2</v>
      </c>
    </row>
    <row r="21" spans="1:13" x14ac:dyDescent="0.25">
      <c r="A21" s="14" t="s">
        <v>33</v>
      </c>
      <c r="B21" s="8" t="s">
        <v>34</v>
      </c>
      <c r="C21" s="9">
        <v>96.703801999999996</v>
      </c>
      <c r="D21" s="10">
        <v>92.53</v>
      </c>
      <c r="E21" s="11">
        <v>102.53</v>
      </c>
      <c r="F21" s="23">
        <f t="shared" si="2"/>
        <v>10</v>
      </c>
      <c r="G21" s="25">
        <f t="shared" si="1"/>
        <v>0.10807305738679347</v>
      </c>
      <c r="H21" s="29"/>
      <c r="I21" s="29"/>
      <c r="J21" s="29"/>
      <c r="K21" s="29"/>
      <c r="L21" s="29"/>
      <c r="M21" s="29"/>
    </row>
    <row r="22" spans="1:13" ht="27.6" x14ac:dyDescent="0.25">
      <c r="A22" s="14" t="s">
        <v>33</v>
      </c>
      <c r="B22" s="8" t="s">
        <v>35</v>
      </c>
      <c r="C22" s="9">
        <v>0.78163700000000003</v>
      </c>
      <c r="D22" s="26">
        <v>0</v>
      </c>
      <c r="E22" s="27">
        <v>0</v>
      </c>
      <c r="F22" s="12">
        <f t="shared" si="2"/>
        <v>0</v>
      </c>
      <c r="G22" s="25" t="str">
        <f t="shared" si="1"/>
        <v>N/A</v>
      </c>
      <c r="H22" s="29"/>
      <c r="I22" s="29"/>
      <c r="J22" s="29"/>
      <c r="K22" s="29"/>
      <c r="L22" s="29"/>
      <c r="M22" s="29"/>
    </row>
    <row r="23" spans="1:13" ht="30.6" x14ac:dyDescent="0.25">
      <c r="A23" s="14" t="s">
        <v>33</v>
      </c>
      <c r="B23" s="8" t="s">
        <v>36</v>
      </c>
      <c r="C23" s="9">
        <v>31.513390000000001</v>
      </c>
      <c r="D23" s="10">
        <v>25</v>
      </c>
      <c r="E23" s="11">
        <v>25</v>
      </c>
      <c r="F23" s="12">
        <f t="shared" si="2"/>
        <v>0</v>
      </c>
      <c r="G23" s="13">
        <f t="shared" si="1"/>
        <v>0</v>
      </c>
      <c r="H23" s="29"/>
      <c r="I23" s="29"/>
      <c r="J23" s="29"/>
      <c r="K23" s="29"/>
      <c r="L23" s="29"/>
      <c r="M23" s="29"/>
    </row>
    <row r="24" spans="1:13" ht="16.8" x14ac:dyDescent="0.25">
      <c r="A24" s="14" t="s">
        <v>33</v>
      </c>
      <c r="B24" s="8" t="s">
        <v>37</v>
      </c>
      <c r="C24" s="30">
        <v>54.622101999999998</v>
      </c>
      <c r="D24" s="10">
        <v>48.66</v>
      </c>
      <c r="E24" s="27">
        <v>0</v>
      </c>
      <c r="F24" s="23">
        <f t="shared" si="2"/>
        <v>-48.66</v>
      </c>
      <c r="G24" s="25">
        <f t="shared" si="1"/>
        <v>-1</v>
      </c>
      <c r="H24" s="29"/>
      <c r="I24" s="29"/>
      <c r="J24" s="29"/>
      <c r="K24" s="29"/>
      <c r="L24" s="29"/>
      <c r="M24" s="29"/>
    </row>
    <row r="25" spans="1:13" ht="30.6" x14ac:dyDescent="0.25">
      <c r="A25" s="31" t="s">
        <v>33</v>
      </c>
      <c r="B25" s="32" t="s">
        <v>38</v>
      </c>
      <c r="C25" s="26">
        <v>0</v>
      </c>
      <c r="D25" s="33">
        <v>69.08</v>
      </c>
      <c r="E25" s="11">
        <v>69.08</v>
      </c>
      <c r="F25" s="12">
        <f t="shared" si="2"/>
        <v>0</v>
      </c>
      <c r="G25" s="13">
        <f t="shared" si="1"/>
        <v>0</v>
      </c>
      <c r="H25" s="29"/>
      <c r="I25" s="29"/>
      <c r="J25" s="29"/>
      <c r="K25" s="29"/>
      <c r="L25" s="29"/>
      <c r="M25" s="29"/>
    </row>
    <row r="26" spans="1:13" x14ac:dyDescent="0.25">
      <c r="A26" s="34"/>
      <c r="B26" s="35" t="s">
        <v>15</v>
      </c>
      <c r="C26" s="9">
        <v>12.2</v>
      </c>
      <c r="D26" s="26">
        <v>0</v>
      </c>
      <c r="E26" s="27">
        <v>0</v>
      </c>
      <c r="F26" s="12">
        <f t="shared" si="2"/>
        <v>0</v>
      </c>
      <c r="G26" s="25" t="str">
        <f t="shared" si="1"/>
        <v>N/A</v>
      </c>
      <c r="H26" s="29"/>
      <c r="I26" s="29"/>
      <c r="J26" s="29"/>
      <c r="K26" s="29"/>
      <c r="L26" s="29"/>
      <c r="M26" s="29"/>
    </row>
    <row r="27" spans="1:13" x14ac:dyDescent="0.25">
      <c r="A27" s="34"/>
      <c r="B27" s="35" t="s">
        <v>39</v>
      </c>
      <c r="C27" s="9">
        <v>52.477288000000001</v>
      </c>
      <c r="D27" s="26">
        <v>0</v>
      </c>
      <c r="E27" s="27">
        <v>0</v>
      </c>
      <c r="F27" s="12">
        <f t="shared" si="2"/>
        <v>0</v>
      </c>
      <c r="G27" s="25" t="str">
        <f t="shared" si="1"/>
        <v>N/A</v>
      </c>
      <c r="H27" s="29"/>
      <c r="I27" s="29"/>
      <c r="J27" s="29"/>
      <c r="K27" s="29"/>
      <c r="L27" s="29"/>
      <c r="M27" s="29"/>
    </row>
    <row r="28" spans="1:13" x14ac:dyDescent="0.25">
      <c r="A28" s="7" t="s">
        <v>21</v>
      </c>
      <c r="B28" s="8" t="s">
        <v>40</v>
      </c>
      <c r="C28" s="9">
        <v>63.453038999999997</v>
      </c>
      <c r="D28" s="10">
        <v>64</v>
      </c>
      <c r="E28" s="11">
        <v>64</v>
      </c>
      <c r="F28" s="12">
        <f t="shared" si="2"/>
        <v>0</v>
      </c>
      <c r="G28" s="13">
        <f t="shared" si="1"/>
        <v>0</v>
      </c>
    </row>
    <row r="29" spans="1:13" ht="16.8" x14ac:dyDescent="0.25">
      <c r="A29" s="36" t="s">
        <v>21</v>
      </c>
      <c r="B29" s="37" t="s">
        <v>41</v>
      </c>
      <c r="C29" s="9">
        <v>3.3683999999999998</v>
      </c>
      <c r="D29" s="26">
        <v>0</v>
      </c>
      <c r="E29" s="27">
        <v>0</v>
      </c>
      <c r="F29" s="12">
        <f>E29-D29</f>
        <v>0</v>
      </c>
      <c r="G29" s="25" t="str">
        <f>IF(D29=0, "N/A", F29/D29)</f>
        <v>N/A</v>
      </c>
    </row>
    <row r="30" spans="1:13" ht="16.8" x14ac:dyDescent="0.25">
      <c r="A30" s="38" t="s">
        <v>21</v>
      </c>
      <c r="B30" s="8" t="s">
        <v>42</v>
      </c>
      <c r="C30" s="26">
        <v>0</v>
      </c>
      <c r="D30" s="10">
        <v>88.98</v>
      </c>
      <c r="E30" s="11">
        <v>118.48</v>
      </c>
      <c r="F30" s="23">
        <f t="shared" si="2"/>
        <v>29.5</v>
      </c>
      <c r="G30" s="25">
        <f t="shared" si="1"/>
        <v>0.33153517644414476</v>
      </c>
    </row>
    <row r="31" spans="1:13" x14ac:dyDescent="0.25">
      <c r="A31" s="14"/>
      <c r="B31" s="39" t="s">
        <v>43</v>
      </c>
      <c r="C31" s="9">
        <v>10.985893000000001</v>
      </c>
      <c r="D31" s="26">
        <v>0</v>
      </c>
      <c r="E31" s="27">
        <v>0</v>
      </c>
      <c r="F31" s="12">
        <f t="shared" si="2"/>
        <v>0</v>
      </c>
      <c r="G31" s="25" t="str">
        <f t="shared" si="1"/>
        <v>N/A</v>
      </c>
    </row>
    <row r="32" spans="1:13" x14ac:dyDescent="0.25">
      <c r="A32" s="14"/>
      <c r="B32" s="39" t="s">
        <v>44</v>
      </c>
      <c r="C32" s="9">
        <v>0.02</v>
      </c>
      <c r="D32" s="26">
        <v>0</v>
      </c>
      <c r="E32" s="27">
        <v>0</v>
      </c>
      <c r="F32" s="12">
        <f t="shared" si="2"/>
        <v>0</v>
      </c>
      <c r="G32" s="25" t="str">
        <f t="shared" si="1"/>
        <v>N/A</v>
      </c>
    </row>
    <row r="33" spans="1:13" ht="27.6" x14ac:dyDescent="0.25">
      <c r="A33" s="14"/>
      <c r="B33" s="40" t="s">
        <v>45</v>
      </c>
      <c r="C33" s="9">
        <v>1.681433</v>
      </c>
      <c r="D33" s="26">
        <v>0</v>
      </c>
      <c r="E33" s="27">
        <v>0</v>
      </c>
      <c r="F33" s="12">
        <f t="shared" si="2"/>
        <v>0</v>
      </c>
      <c r="G33" s="25" t="str">
        <f t="shared" si="1"/>
        <v>N/A</v>
      </c>
    </row>
    <row r="34" spans="1:13" ht="27.6" x14ac:dyDescent="0.25">
      <c r="A34" s="14"/>
      <c r="B34" s="35" t="s">
        <v>46</v>
      </c>
      <c r="C34" s="9">
        <v>16.964075999999999</v>
      </c>
      <c r="D34" s="26">
        <v>0</v>
      </c>
      <c r="E34" s="27">
        <v>0</v>
      </c>
      <c r="F34" s="12">
        <f t="shared" si="2"/>
        <v>0</v>
      </c>
      <c r="G34" s="25" t="str">
        <f t="shared" si="1"/>
        <v>N/A</v>
      </c>
    </row>
    <row r="35" spans="1:13" x14ac:dyDescent="0.25">
      <c r="A35" s="14"/>
      <c r="B35" s="35" t="s">
        <v>47</v>
      </c>
      <c r="C35" s="9">
        <v>3.89</v>
      </c>
      <c r="D35" s="26">
        <v>0</v>
      </c>
      <c r="E35" s="27">
        <v>0</v>
      </c>
      <c r="F35" s="12">
        <f t="shared" si="2"/>
        <v>0</v>
      </c>
      <c r="G35" s="25" t="str">
        <f t="shared" si="1"/>
        <v>N/A</v>
      </c>
    </row>
    <row r="36" spans="1:13" x14ac:dyDescent="0.25">
      <c r="A36" s="14"/>
      <c r="B36" s="35" t="s">
        <v>48</v>
      </c>
      <c r="C36" s="9">
        <v>56.420338999999998</v>
      </c>
      <c r="D36" s="26">
        <v>0</v>
      </c>
      <c r="E36" s="27">
        <v>0</v>
      </c>
      <c r="F36" s="12">
        <f t="shared" si="2"/>
        <v>0</v>
      </c>
      <c r="G36" s="25" t="str">
        <f t="shared" si="1"/>
        <v>N/A</v>
      </c>
    </row>
    <row r="37" spans="1:13" ht="27.6" x14ac:dyDescent="0.25">
      <c r="A37" s="14"/>
      <c r="B37" s="40" t="s">
        <v>49</v>
      </c>
      <c r="C37" s="9">
        <v>18.488087</v>
      </c>
      <c r="D37" s="26">
        <v>0</v>
      </c>
      <c r="E37" s="27">
        <v>0</v>
      </c>
      <c r="F37" s="12">
        <f t="shared" si="2"/>
        <v>0</v>
      </c>
      <c r="G37" s="25" t="str">
        <f t="shared" si="1"/>
        <v>N/A</v>
      </c>
    </row>
    <row r="38" spans="1:13" x14ac:dyDescent="0.25">
      <c r="A38" s="14" t="s">
        <v>21</v>
      </c>
      <c r="B38" s="8" t="s">
        <v>14</v>
      </c>
      <c r="C38" s="9">
        <v>3.09</v>
      </c>
      <c r="D38" s="10">
        <v>2.25</v>
      </c>
      <c r="E38" s="11">
        <v>2.25</v>
      </c>
      <c r="F38" s="12">
        <f t="shared" si="2"/>
        <v>0</v>
      </c>
      <c r="G38" s="13">
        <f t="shared" si="1"/>
        <v>0</v>
      </c>
      <c r="H38" s="29"/>
      <c r="I38" s="29"/>
      <c r="J38" s="29"/>
      <c r="K38" s="29"/>
      <c r="L38" s="29"/>
      <c r="M38" s="29"/>
    </row>
    <row r="39" spans="1:13" x14ac:dyDescent="0.25">
      <c r="A39" s="14" t="s">
        <v>21</v>
      </c>
      <c r="B39" s="8" t="s">
        <v>10</v>
      </c>
      <c r="C39" s="9">
        <v>42.025671000000003</v>
      </c>
      <c r="D39" s="10">
        <v>45.62</v>
      </c>
      <c r="E39" s="11">
        <v>45.62</v>
      </c>
      <c r="F39" s="12">
        <f>E39-D39</f>
        <v>0</v>
      </c>
      <c r="G39" s="13">
        <f t="shared" si="1"/>
        <v>0</v>
      </c>
      <c r="H39" s="29"/>
      <c r="I39" s="29"/>
      <c r="J39" s="29"/>
      <c r="K39" s="29"/>
      <c r="L39" s="29"/>
      <c r="M39" s="29"/>
    </row>
    <row r="40" spans="1:13" x14ac:dyDescent="0.25">
      <c r="A40" s="14" t="s">
        <v>21</v>
      </c>
      <c r="B40" s="8" t="s">
        <v>50</v>
      </c>
      <c r="C40" s="9">
        <v>74.120244</v>
      </c>
      <c r="D40" s="10">
        <v>75.23</v>
      </c>
      <c r="E40" s="11">
        <v>75.13</v>
      </c>
      <c r="F40" s="23">
        <f t="shared" si="2"/>
        <v>-0.10000000000000853</v>
      </c>
      <c r="G40" s="25">
        <f t="shared" si="1"/>
        <v>-1.3292569453676529E-3</v>
      </c>
      <c r="H40" s="29"/>
      <c r="I40" s="29"/>
      <c r="J40" s="29"/>
      <c r="K40" s="29"/>
      <c r="L40" s="29"/>
      <c r="M40" s="29"/>
    </row>
    <row r="41" spans="1:13" ht="27.6" x14ac:dyDescent="0.25">
      <c r="A41" s="14" t="s">
        <v>21</v>
      </c>
      <c r="B41" s="8" t="s">
        <v>51</v>
      </c>
      <c r="C41" s="9">
        <v>8.551247</v>
      </c>
      <c r="D41" s="10">
        <v>5.5</v>
      </c>
      <c r="E41" s="11">
        <v>5.5</v>
      </c>
      <c r="F41" s="12">
        <f t="shared" si="2"/>
        <v>0</v>
      </c>
      <c r="G41" s="13">
        <f t="shared" si="1"/>
        <v>0</v>
      </c>
      <c r="H41" s="29"/>
      <c r="I41" s="29"/>
      <c r="J41" s="29"/>
      <c r="K41" s="29"/>
      <c r="L41" s="29"/>
      <c r="M41" s="29"/>
    </row>
    <row r="42" spans="1:13" x14ac:dyDescent="0.25">
      <c r="A42" s="14" t="s">
        <v>26</v>
      </c>
      <c r="B42" s="8" t="s">
        <v>52</v>
      </c>
      <c r="C42" s="9">
        <v>7.2050640000000001</v>
      </c>
      <c r="D42" s="10">
        <v>7.84</v>
      </c>
      <c r="E42" s="11">
        <v>7.84</v>
      </c>
      <c r="F42" s="12">
        <f t="shared" si="2"/>
        <v>0</v>
      </c>
      <c r="G42" s="13">
        <f t="shared" si="1"/>
        <v>0</v>
      </c>
    </row>
    <row r="43" spans="1:13" x14ac:dyDescent="0.25">
      <c r="A43" s="14" t="s">
        <v>53</v>
      </c>
      <c r="B43" s="8" t="s">
        <v>12</v>
      </c>
      <c r="C43" s="9">
        <v>48.017786999999998</v>
      </c>
      <c r="D43" s="10">
        <v>55</v>
      </c>
      <c r="E43" s="11">
        <v>55</v>
      </c>
      <c r="F43" s="12">
        <f t="shared" si="2"/>
        <v>0</v>
      </c>
      <c r="G43" s="13">
        <f t="shared" si="1"/>
        <v>0</v>
      </c>
    </row>
    <row r="44" spans="1:13" ht="16.5" customHeight="1" x14ac:dyDescent="0.25">
      <c r="A44" s="14" t="s">
        <v>53</v>
      </c>
      <c r="B44" s="8" t="s">
        <v>54</v>
      </c>
      <c r="C44" s="9">
        <v>0.99427399999999999</v>
      </c>
      <c r="D44" s="26">
        <v>0</v>
      </c>
      <c r="E44" s="27">
        <v>0</v>
      </c>
      <c r="F44" s="12">
        <f t="shared" si="2"/>
        <v>0</v>
      </c>
      <c r="G44" s="25" t="str">
        <f t="shared" si="1"/>
        <v>N/A</v>
      </c>
      <c r="H44" s="29"/>
      <c r="I44" s="29"/>
      <c r="J44" s="29"/>
      <c r="K44" s="29"/>
      <c r="L44" s="29"/>
      <c r="M44" s="29"/>
    </row>
    <row r="45" spans="1:13" x14ac:dyDescent="0.25">
      <c r="A45" s="14" t="s">
        <v>53</v>
      </c>
      <c r="B45" s="8" t="s">
        <v>55</v>
      </c>
      <c r="C45" s="9">
        <v>4.7036129999999998</v>
      </c>
      <c r="D45" s="10">
        <v>5.82</v>
      </c>
      <c r="E45" s="11">
        <v>5.82</v>
      </c>
      <c r="F45" s="12">
        <f t="shared" si="2"/>
        <v>0</v>
      </c>
      <c r="G45" s="13">
        <f t="shared" si="1"/>
        <v>0</v>
      </c>
      <c r="H45" s="29"/>
      <c r="I45" s="29"/>
      <c r="J45" s="29"/>
      <c r="K45" s="29"/>
      <c r="L45" s="29"/>
      <c r="M45" s="29"/>
    </row>
    <row r="46" spans="1:13" ht="14.4" thickBot="1" x14ac:dyDescent="0.3">
      <c r="A46" s="101" t="s">
        <v>56</v>
      </c>
      <c r="B46" s="101"/>
      <c r="C46" s="41">
        <f>SUM(C20,C11,C8)</f>
        <v>1176.0165439999998</v>
      </c>
      <c r="D46" s="41">
        <f>SUM(D20,D11,D8)</f>
        <v>1179.3100000000002</v>
      </c>
      <c r="E46" s="42">
        <f>SUM(E20,E11,E8)</f>
        <v>1182.3100000000002</v>
      </c>
      <c r="F46" s="43">
        <f t="shared" si="2"/>
        <v>3</v>
      </c>
      <c r="G46" s="44">
        <f t="shared" si="1"/>
        <v>2.5438603929416352E-3</v>
      </c>
      <c r="H46" s="29"/>
      <c r="I46" s="29"/>
      <c r="J46" s="45"/>
      <c r="K46" s="45"/>
      <c r="L46" s="45"/>
      <c r="M46" s="45"/>
    </row>
    <row r="47" spans="1:13" s="76" customFormat="1" x14ac:dyDescent="0.25">
      <c r="A47" s="69" t="s">
        <v>26</v>
      </c>
      <c r="B47" s="70" t="s">
        <v>57</v>
      </c>
      <c r="C47" s="71">
        <f>SUM(C48:C57)</f>
        <v>26.605988</v>
      </c>
      <c r="D47" s="71">
        <f>SUM(D48:D57)</f>
        <v>24.619999999999997</v>
      </c>
      <c r="E47" s="72">
        <f>SUM(E48:E57)</f>
        <v>24.619999999999997</v>
      </c>
      <c r="F47" s="73">
        <f t="shared" si="2"/>
        <v>0</v>
      </c>
      <c r="G47" s="74">
        <f t="shared" si="1"/>
        <v>0</v>
      </c>
      <c r="H47" s="75"/>
      <c r="I47" s="75"/>
      <c r="J47" s="75"/>
      <c r="K47" s="75"/>
      <c r="L47" s="75"/>
      <c r="M47" s="75"/>
    </row>
    <row r="48" spans="1:13" x14ac:dyDescent="0.25">
      <c r="A48" s="8"/>
      <c r="B48" s="8" t="s">
        <v>58</v>
      </c>
      <c r="C48" s="30">
        <v>2.2326320000000002</v>
      </c>
      <c r="D48" s="10">
        <v>2.2999999999999998</v>
      </c>
      <c r="E48" s="11">
        <v>2.2999999999999998</v>
      </c>
      <c r="F48" s="12">
        <f t="shared" si="2"/>
        <v>0</v>
      </c>
      <c r="G48" s="13">
        <f t="shared" si="1"/>
        <v>0</v>
      </c>
      <c r="H48" s="29"/>
      <c r="I48" s="29"/>
      <c r="J48" s="29"/>
      <c r="K48" s="29"/>
      <c r="L48" s="29"/>
      <c r="M48" s="29"/>
    </row>
    <row r="49" spans="1:10" x14ac:dyDescent="0.25">
      <c r="A49" s="46"/>
      <c r="B49" s="8" t="s">
        <v>59</v>
      </c>
      <c r="C49" s="30">
        <v>7.85E-2</v>
      </c>
      <c r="D49" s="26">
        <v>0</v>
      </c>
      <c r="E49" s="27">
        <v>0</v>
      </c>
      <c r="F49" s="12">
        <f t="shared" si="2"/>
        <v>0</v>
      </c>
      <c r="G49" s="25" t="str">
        <f t="shared" si="1"/>
        <v>N/A</v>
      </c>
    </row>
    <row r="50" spans="1:10" x14ac:dyDescent="0.25">
      <c r="A50" s="46"/>
      <c r="B50" s="8" t="s">
        <v>9</v>
      </c>
      <c r="C50" s="30">
        <v>3.3989509999999998</v>
      </c>
      <c r="D50" s="10">
        <v>3.82</v>
      </c>
      <c r="E50" s="11">
        <v>3.82</v>
      </c>
      <c r="F50" s="12">
        <f t="shared" si="2"/>
        <v>0</v>
      </c>
      <c r="G50" s="13">
        <f t="shared" si="1"/>
        <v>0</v>
      </c>
    </row>
    <row r="51" spans="1:10" x14ac:dyDescent="0.25">
      <c r="A51" s="46"/>
      <c r="B51" s="8" t="s">
        <v>60</v>
      </c>
      <c r="C51" s="30">
        <v>3.4973019999999999</v>
      </c>
      <c r="D51" s="10">
        <v>3.6</v>
      </c>
      <c r="E51" s="11">
        <v>3.6</v>
      </c>
      <c r="F51" s="12">
        <f t="shared" si="2"/>
        <v>0</v>
      </c>
      <c r="G51" s="13">
        <f t="shared" si="1"/>
        <v>0</v>
      </c>
    </row>
    <row r="52" spans="1:10" ht="27.6" x14ac:dyDescent="0.25">
      <c r="A52" s="46"/>
      <c r="B52" s="8" t="s">
        <v>61</v>
      </c>
      <c r="C52" s="30">
        <v>5.87</v>
      </c>
      <c r="D52" s="10">
        <v>4.0999999999999996</v>
      </c>
      <c r="E52" s="11">
        <v>4.0999999999999996</v>
      </c>
      <c r="F52" s="12">
        <f t="shared" si="2"/>
        <v>0</v>
      </c>
      <c r="G52" s="13">
        <f t="shared" si="1"/>
        <v>0</v>
      </c>
    </row>
    <row r="53" spans="1:10" x14ac:dyDescent="0.25">
      <c r="A53" s="46"/>
      <c r="B53" s="8" t="s">
        <v>62</v>
      </c>
      <c r="C53" s="9">
        <v>0.49</v>
      </c>
      <c r="D53" s="26">
        <v>0</v>
      </c>
      <c r="E53" s="27">
        <v>0</v>
      </c>
      <c r="F53" s="12">
        <f t="shared" si="2"/>
        <v>0</v>
      </c>
      <c r="G53" s="13"/>
    </row>
    <row r="54" spans="1:10" x14ac:dyDescent="0.25">
      <c r="A54" s="46"/>
      <c r="B54" s="8" t="s">
        <v>63</v>
      </c>
      <c r="C54" s="9">
        <v>8.5562850000000008</v>
      </c>
      <c r="D54" s="10">
        <v>7.8</v>
      </c>
      <c r="E54" s="11">
        <v>7.8</v>
      </c>
      <c r="F54" s="12">
        <f t="shared" si="2"/>
        <v>0</v>
      </c>
      <c r="G54" s="13">
        <f t="shared" si="1"/>
        <v>0</v>
      </c>
    </row>
    <row r="55" spans="1:10" x14ac:dyDescent="0.25">
      <c r="A55" s="46"/>
      <c r="B55" s="8" t="s">
        <v>64</v>
      </c>
      <c r="C55" s="9">
        <v>0.44</v>
      </c>
      <c r="D55" s="26">
        <v>0</v>
      </c>
      <c r="E55" s="27">
        <v>0</v>
      </c>
      <c r="F55" s="12">
        <f t="shared" si="2"/>
        <v>0</v>
      </c>
      <c r="G55" s="25" t="str">
        <f t="shared" si="1"/>
        <v>N/A</v>
      </c>
    </row>
    <row r="56" spans="1:10" x14ac:dyDescent="0.25">
      <c r="A56" s="46"/>
      <c r="B56" s="8" t="s">
        <v>65</v>
      </c>
      <c r="C56" s="9">
        <v>0.59109100000000003</v>
      </c>
      <c r="D56" s="10">
        <v>1.5</v>
      </c>
      <c r="E56" s="11">
        <v>1.5</v>
      </c>
      <c r="F56" s="12">
        <f t="shared" si="2"/>
        <v>0</v>
      </c>
      <c r="G56" s="13">
        <f t="shared" si="1"/>
        <v>0</v>
      </c>
    </row>
    <row r="57" spans="1:10" ht="31.5" customHeight="1" thickBot="1" x14ac:dyDescent="0.3">
      <c r="A57" s="47"/>
      <c r="B57" s="48" t="s">
        <v>66</v>
      </c>
      <c r="C57" s="49">
        <v>1.451227</v>
      </c>
      <c r="D57" s="50">
        <v>1.5</v>
      </c>
      <c r="E57" s="51">
        <v>1.5</v>
      </c>
      <c r="F57" s="52">
        <f t="shared" si="2"/>
        <v>0</v>
      </c>
      <c r="G57" s="53">
        <f t="shared" si="1"/>
        <v>0</v>
      </c>
    </row>
    <row r="58" spans="1:10" ht="13.8" customHeight="1" thickTop="1" x14ac:dyDescent="0.25">
      <c r="A58" s="83" t="s">
        <v>67</v>
      </c>
      <c r="B58" s="83"/>
      <c r="C58" s="54">
        <f>SUM(C21:C27)</f>
        <v>248.29821899999996</v>
      </c>
      <c r="D58" s="54">
        <f>SUM(D21:D27)</f>
        <v>235.26999999999998</v>
      </c>
      <c r="E58" s="55">
        <f>SUM(E21:E27)</f>
        <v>196.61</v>
      </c>
      <c r="F58" s="56">
        <f t="shared" si="2"/>
        <v>-38.659999999999968</v>
      </c>
      <c r="G58" s="57">
        <f t="shared" si="1"/>
        <v>-0.16432184298890623</v>
      </c>
    </row>
    <row r="59" spans="1:10" ht="15.9" customHeight="1" x14ac:dyDescent="0.25">
      <c r="A59" s="84" t="s">
        <v>68</v>
      </c>
      <c r="B59" s="84"/>
      <c r="C59" s="58">
        <f>SUM(C9:C10,C12:C13,C28:C41)</f>
        <v>480.82444899999996</v>
      </c>
      <c r="D59" s="58">
        <f>SUM(D9:D10,D12:D13,D28:D41)</f>
        <v>462.91</v>
      </c>
      <c r="E59" s="59">
        <f>SUM(E9:E10,E12:E13,E28:E41)</f>
        <v>492.31</v>
      </c>
      <c r="F59" s="60">
        <f t="shared" si="2"/>
        <v>29.399999999999977</v>
      </c>
      <c r="G59" s="61">
        <f t="shared" si="1"/>
        <v>6.3511265688794741E-2</v>
      </c>
    </row>
    <row r="60" spans="1:10" ht="18" customHeight="1" x14ac:dyDescent="0.25">
      <c r="A60" s="84" t="s">
        <v>69</v>
      </c>
      <c r="B60" s="84"/>
      <c r="C60" s="58">
        <f>SUM(C14:C19,C42)+C47</f>
        <v>419.78418999999997</v>
      </c>
      <c r="D60" s="58">
        <f>SUM(D14:D19,D42)+D47</f>
        <v>444.92999999999995</v>
      </c>
      <c r="E60" s="59">
        <f>SUM(E14:E19,E42)+E47</f>
        <v>457.18999999999994</v>
      </c>
      <c r="F60" s="60">
        <f t="shared" si="2"/>
        <v>12.259999999999991</v>
      </c>
      <c r="G60" s="61">
        <f t="shared" si="1"/>
        <v>2.7554896275818652E-2</v>
      </c>
      <c r="H60" s="62"/>
      <c r="I60" s="62"/>
      <c r="J60" s="62"/>
    </row>
    <row r="61" spans="1:10" ht="32.1" customHeight="1" thickBot="1" x14ac:dyDescent="0.3">
      <c r="A61" s="85" t="s">
        <v>70</v>
      </c>
      <c r="B61" s="85"/>
      <c r="C61" s="63">
        <f>SUM(C43:C45)</f>
        <v>53.715673999999993</v>
      </c>
      <c r="D61" s="63">
        <f>SUM(D43:D45)</f>
        <v>60.82</v>
      </c>
      <c r="E61" s="64">
        <f>SUM(E43:E45)</f>
        <v>60.82</v>
      </c>
      <c r="F61" s="12">
        <f t="shared" si="2"/>
        <v>0</v>
      </c>
      <c r="G61" s="13">
        <f t="shared" si="1"/>
        <v>0</v>
      </c>
    </row>
    <row r="62" spans="1:10" ht="15.9" customHeight="1" thickBot="1" x14ac:dyDescent="0.3">
      <c r="A62" s="86" t="s">
        <v>71</v>
      </c>
      <c r="B62" s="86"/>
      <c r="C62" s="65">
        <f>SUM(C58:C61)</f>
        <v>1202.6225319999999</v>
      </c>
      <c r="D62" s="65">
        <f t="shared" ref="D62:E62" si="4">SUM(D58:D61)</f>
        <v>1203.93</v>
      </c>
      <c r="E62" s="66">
        <f t="shared" si="4"/>
        <v>1206.93</v>
      </c>
      <c r="F62" s="67">
        <f t="shared" si="2"/>
        <v>3</v>
      </c>
      <c r="G62" s="68">
        <f t="shared" si="1"/>
        <v>2.4918392265331039E-3</v>
      </c>
    </row>
    <row r="63" spans="1:10" x14ac:dyDescent="0.25">
      <c r="A63" s="87" t="s">
        <v>5</v>
      </c>
      <c r="B63" s="87"/>
      <c r="C63" s="87"/>
      <c r="D63" s="87"/>
      <c r="E63" s="87"/>
      <c r="F63" s="87"/>
      <c r="G63" s="87"/>
    </row>
    <row r="64" spans="1:10" ht="19.5" customHeight="1" x14ac:dyDescent="0.25">
      <c r="A64" s="79" t="s">
        <v>72</v>
      </c>
      <c r="B64" s="79"/>
      <c r="C64" s="79"/>
      <c r="D64" s="79"/>
      <c r="E64" s="79"/>
      <c r="F64" s="79"/>
      <c r="G64" s="79"/>
    </row>
    <row r="65" spans="1:8" s="77" customFormat="1" ht="31.5" customHeight="1" x14ac:dyDescent="0.25">
      <c r="A65" s="80" t="s">
        <v>73</v>
      </c>
      <c r="B65" s="80"/>
      <c r="C65" s="80"/>
      <c r="D65" s="80"/>
      <c r="E65" s="80"/>
      <c r="F65" s="80"/>
      <c r="G65" s="80"/>
    </row>
    <row r="66" spans="1:8" s="77" customFormat="1" ht="33.75" customHeight="1" x14ac:dyDescent="0.25">
      <c r="A66" s="81" t="s">
        <v>74</v>
      </c>
      <c r="B66" s="81"/>
      <c r="C66" s="81"/>
      <c r="D66" s="81"/>
      <c r="E66" s="81"/>
      <c r="F66" s="81"/>
      <c r="G66" s="81"/>
    </row>
    <row r="67" spans="1:8" s="77" customFormat="1" ht="21" customHeight="1" x14ac:dyDescent="0.25">
      <c r="A67" s="81" t="s">
        <v>75</v>
      </c>
      <c r="B67" s="81"/>
      <c r="C67" s="81"/>
      <c r="D67" s="81"/>
      <c r="E67" s="81"/>
      <c r="F67" s="81"/>
      <c r="G67" s="81"/>
      <c r="H67" s="78"/>
    </row>
    <row r="68" spans="1:8" ht="33" customHeight="1" x14ac:dyDescent="0.25">
      <c r="A68" s="82" t="s">
        <v>76</v>
      </c>
      <c r="B68" s="82"/>
      <c r="C68" s="82"/>
      <c r="D68" s="82"/>
      <c r="E68" s="82"/>
      <c r="F68" s="82"/>
      <c r="G68" s="82"/>
      <c r="H68" s="29"/>
    </row>
    <row r="69" spans="1:8" s="77" customFormat="1" ht="20.25" customHeight="1" x14ac:dyDescent="0.25">
      <c r="A69" s="81" t="s">
        <v>77</v>
      </c>
      <c r="B69" s="81"/>
      <c r="C69" s="81"/>
      <c r="D69" s="81"/>
      <c r="E69" s="81"/>
      <c r="F69" s="81"/>
      <c r="G69" s="81"/>
    </row>
  </sheetData>
  <mergeCells count="27">
    <mergeCell ref="A46:B46"/>
    <mergeCell ref="A8:B8"/>
    <mergeCell ref="A20:B20"/>
    <mergeCell ref="A11:B11"/>
    <mergeCell ref="A1:G1"/>
    <mergeCell ref="A2:G2"/>
    <mergeCell ref="A3:G3"/>
    <mergeCell ref="A5:G5"/>
    <mergeCell ref="F6:G6"/>
    <mergeCell ref="A4:G4"/>
    <mergeCell ref="A6:A7"/>
    <mergeCell ref="B6:B7"/>
    <mergeCell ref="C6:C7"/>
    <mergeCell ref="D6:D7"/>
    <mergeCell ref="E6:E7"/>
    <mergeCell ref="A69:G69"/>
    <mergeCell ref="A58:B58"/>
    <mergeCell ref="A59:B59"/>
    <mergeCell ref="A60:B60"/>
    <mergeCell ref="A61:B61"/>
    <mergeCell ref="A62:B62"/>
    <mergeCell ref="A63:G63"/>
    <mergeCell ref="A64:G64"/>
    <mergeCell ref="A65:G65"/>
    <mergeCell ref="A66:G66"/>
    <mergeCell ref="A67:G67"/>
    <mergeCell ref="A68:G68"/>
  </mergeCells>
  <pageMargins left="0.7" right="0.7" top="0.75" bottom="0.75" header="0.3" footer="0.3"/>
  <ignoredErrors>
    <ignoredError sqref="F8:G46 C8:E8 C11:E11 C20:E20 C46:E46 F47:G61 C47:E4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CoSTEM Inventory-Postdoc Fellow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tjones</dc:creator>
  <cp:lastModifiedBy>tjones</cp:lastModifiedBy>
  <dcterms:created xsi:type="dcterms:W3CDTF">2014-03-06T16:10:01Z</dcterms:created>
  <dcterms:modified xsi:type="dcterms:W3CDTF">2014-03-06T16:25:18Z</dcterms:modified>
</cp:coreProperties>
</file>