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EHR by Program" sheetId="1" r:id="rId1"/>
  </sheets>
  <calcPr calcId="145621" concurrentCalc="0"/>
</workbook>
</file>

<file path=xl/calcChain.xml><?xml version="1.0" encoding="utf-8"?>
<calcChain xmlns="http://schemas.openxmlformats.org/spreadsheetml/2006/main">
  <c r="C51" i="1" l="1"/>
  <c r="C57" i="1"/>
  <c r="D51" i="1"/>
  <c r="D57" i="1"/>
  <c r="E57" i="1"/>
  <c r="F57" i="1"/>
  <c r="B51" i="1"/>
  <c r="B57" i="1"/>
  <c r="C56" i="1"/>
  <c r="D56" i="1"/>
  <c r="E56" i="1"/>
  <c r="F56" i="1"/>
  <c r="B56" i="1"/>
  <c r="C44" i="1"/>
  <c r="C55" i="1"/>
  <c r="D44" i="1"/>
  <c r="D55" i="1"/>
  <c r="E55" i="1"/>
  <c r="F55" i="1"/>
  <c r="B44" i="1"/>
  <c r="B55" i="1"/>
  <c r="C43" i="1"/>
  <c r="C54" i="1"/>
  <c r="D43" i="1"/>
  <c r="D54" i="1"/>
  <c r="E54" i="1"/>
  <c r="F54" i="1"/>
  <c r="B43" i="1"/>
  <c r="B54" i="1"/>
  <c r="E53" i="1"/>
  <c r="F53" i="1"/>
  <c r="E52" i="1"/>
  <c r="F52" i="1"/>
  <c r="E51" i="1"/>
  <c r="F51" i="1"/>
  <c r="F50" i="1"/>
  <c r="E50" i="1"/>
  <c r="F49" i="1"/>
  <c r="E49" i="1"/>
  <c r="F48" i="1"/>
  <c r="E48" i="1"/>
  <c r="E47" i="1"/>
  <c r="F47" i="1"/>
  <c r="E45" i="1"/>
  <c r="F45" i="1"/>
  <c r="E44" i="1"/>
  <c r="F44" i="1"/>
  <c r="E43" i="1"/>
  <c r="F43" i="1"/>
  <c r="C15" i="1"/>
  <c r="C21" i="1"/>
  <c r="C40" i="1"/>
  <c r="D15" i="1"/>
  <c r="D21" i="1"/>
  <c r="D40" i="1"/>
  <c r="B15" i="1"/>
  <c r="B21" i="1"/>
  <c r="B40" i="1"/>
  <c r="C12" i="1"/>
  <c r="C36" i="1"/>
  <c r="D12" i="1"/>
  <c r="D36" i="1"/>
  <c r="B12" i="1"/>
  <c r="B36" i="1"/>
  <c r="C9" i="1"/>
  <c r="C18" i="1"/>
  <c r="C31" i="1"/>
  <c r="D9" i="1"/>
  <c r="D18" i="1"/>
  <c r="D31" i="1"/>
  <c r="B9" i="1"/>
  <c r="B18" i="1"/>
  <c r="B31" i="1"/>
  <c r="C30" i="1"/>
  <c r="C17" i="1"/>
  <c r="D30" i="1"/>
  <c r="D17" i="1"/>
  <c r="B30" i="1"/>
  <c r="B17" i="1"/>
  <c r="B8" i="1"/>
  <c r="E42" i="1"/>
  <c r="F42" i="1"/>
  <c r="E41" i="1"/>
  <c r="F41" i="1"/>
  <c r="E40" i="1"/>
  <c r="F40" i="1"/>
  <c r="E39" i="1"/>
  <c r="F39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F28" i="1"/>
  <c r="E28" i="1"/>
  <c r="E27" i="1"/>
  <c r="F27" i="1"/>
  <c r="F26" i="1"/>
  <c r="E26" i="1"/>
  <c r="E25" i="1"/>
  <c r="F25" i="1"/>
  <c r="E24" i="1"/>
  <c r="F24" i="1"/>
  <c r="E22" i="1"/>
  <c r="F22" i="1"/>
  <c r="E21" i="1"/>
  <c r="F21" i="1"/>
  <c r="E20" i="1"/>
  <c r="F20" i="1"/>
  <c r="F19" i="1"/>
  <c r="E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0" i="1"/>
  <c r="F10" i="1"/>
  <c r="E9" i="1"/>
  <c r="F9" i="1"/>
  <c r="E8" i="1"/>
  <c r="F8" i="1"/>
</calcChain>
</file>

<file path=xl/sharedStrings.xml><?xml version="1.0" encoding="utf-8"?>
<sst xmlns="http://schemas.openxmlformats.org/spreadsheetml/2006/main" count="81" uniqueCount="62">
  <si>
    <t>National Science Foundation</t>
  </si>
  <si>
    <t>(Dollars in Millions)</t>
  </si>
  <si>
    <t>FY 2013 Actual</t>
  </si>
  <si>
    <t>FY 2014 Estimate</t>
  </si>
  <si>
    <t>Amount</t>
  </si>
  <si>
    <t>Percent</t>
  </si>
  <si>
    <t>Totals may not add due to rounding.</t>
  </si>
  <si>
    <t>FY 2015 Request</t>
  </si>
  <si>
    <t>FY 2015
Request</t>
  </si>
  <si>
    <t>ADVANCE</t>
  </si>
  <si>
    <t>Advancing Informal STEM Learning (AISL)</t>
  </si>
  <si>
    <t>Graduate Research Fellowship (GRF)</t>
  </si>
  <si>
    <t>STEM Talent Expansion Program (STEP)</t>
  </si>
  <si>
    <t>Change Over
FY 2014 Estimate</t>
  </si>
  <si>
    <t>Discovery Research K-12 (DRK-12)</t>
  </si>
  <si>
    <t>Education and Human Resources Funding by Division and Program</t>
  </si>
  <si>
    <t>Division of Research on Learning in Formal 
   and Informal Settings (DRL)</t>
  </si>
  <si>
    <t>Learning and Learning Environments</t>
  </si>
  <si>
    <t>EHR Core Research (ECR): Stem Learning</t>
  </si>
  <si>
    <r>
      <t>Research on Education and Learning (REAL)</t>
    </r>
    <r>
      <rPr>
        <i/>
        <vertAlign val="superscript"/>
        <sz val="11"/>
        <rFont val="Times New Roman"/>
        <family val="1"/>
      </rPr>
      <t>1</t>
    </r>
  </si>
  <si>
    <t>[13.66]</t>
  </si>
  <si>
    <t>[17.67]</t>
  </si>
  <si>
    <t>N/A</t>
  </si>
  <si>
    <t>Broadening Participation in STEM</t>
  </si>
  <si>
    <t>STEM Professional Workforce</t>
  </si>
  <si>
    <t>Science, Technology, Engineering, and Mathematics, 
   including Computing Partnerships (STEM-C 
   Partnerships)</t>
  </si>
  <si>
    <t>Division of Graduate Education (DGE)</t>
  </si>
  <si>
    <t>Climate Change Education (CCE)</t>
  </si>
  <si>
    <t>Project and Program Evaluation (PPE)</t>
  </si>
  <si>
    <t>EHR Core Research (ECR): STEM
   Profesional Workforce Preparation</t>
  </si>
  <si>
    <t>[11.01]</t>
  </si>
  <si>
    <t>CyberCorps: Scholarship for Service (SFS)</t>
  </si>
  <si>
    <t>NSF Innovation Corps (I-Corps)</t>
  </si>
  <si>
    <t>INSPIRE</t>
  </si>
  <si>
    <t>Graduate STEM Fellows in K-12 Education
   (GK-12)</t>
  </si>
  <si>
    <r>
      <t>NSF Research Traineeship (NRT)</t>
    </r>
    <r>
      <rPr>
        <vertAlign val="superscript"/>
        <sz val="11"/>
        <rFont val="Times New Roman"/>
        <family val="1"/>
      </rPr>
      <t>2</t>
    </r>
  </si>
  <si>
    <t>Division of Human Resource Development (HRD)</t>
  </si>
  <si>
    <t>Alliances for Graduate Education and the 
   Professoriate (AGEP)</t>
  </si>
  <si>
    <t>Historically Black Colleges and Universities 
   Undergraduate Program (HBCU-UP)</t>
  </si>
  <si>
    <t>Tribal Colleges and Universities Program
   (TCUP)</t>
  </si>
  <si>
    <t>Broadening Participation &amp; Institutional Capacity</t>
  </si>
  <si>
    <t>EHR Core Research (ECR): Broadening
   Participation and Institutional Capacity
   in STEM</t>
  </si>
  <si>
    <t>[8.88]</t>
  </si>
  <si>
    <t>Louis Stokes Alliances for Minority
   Participation (LSAMP)</t>
  </si>
  <si>
    <t>Centers for Research Excellence in Science
   and Technology (CREST)</t>
  </si>
  <si>
    <t>Excellence Awards in Science and
   Engineering (EASE)</t>
  </si>
  <si>
    <t>Division of Undergraduate Education (DUE)</t>
  </si>
  <si>
    <t>EHR Core Research (ECR): STEM
   Learning Environments</t>
  </si>
  <si>
    <t>[11.10]</t>
  </si>
  <si>
    <r>
      <t>Improving Undergraduate STEM Education (IUSE)</t>
    </r>
    <r>
      <rPr>
        <vertAlign val="superscript"/>
        <sz val="11"/>
        <rFont val="Times New Roman"/>
        <family val="1"/>
      </rPr>
      <t>3</t>
    </r>
  </si>
  <si>
    <t>Widening Implementation and Demonstration 
   of Evidenced-based Reforms (WIDER)</t>
  </si>
  <si>
    <t>Transforming Undergraduate Education in 
   STEM (TUES)</t>
  </si>
  <si>
    <t>Advanced Technological Education</t>
  </si>
  <si>
    <t>Robert Noyce Teacher Scholarship
   Program (NOYCE)</t>
  </si>
  <si>
    <t>Total, EHR</t>
  </si>
  <si>
    <t>Total, Learning and Learning Environments</t>
  </si>
  <si>
    <t>Total, Broadening Participation in STEM</t>
  </si>
  <si>
    <t>Total, STEM Professional Workforce</t>
  </si>
  <si>
    <t>Funding for the FY 2013 Actual and the FY 2014 Estimate are shown in the FY 2015 structure for comparability.</t>
  </si>
  <si>
    <r>
      <rPr>
        <vertAlign val="superscript"/>
        <sz val="9"/>
        <color theme="1"/>
        <rFont val="Times New Roman"/>
        <family val="1"/>
      </rPr>
      <t xml:space="preserve">1 </t>
    </r>
    <r>
      <rPr>
        <sz val="9"/>
        <color theme="1"/>
        <rFont val="Times New Roman"/>
        <family val="1"/>
      </rPr>
      <t>Beginning in FY 2015, the Research on Education and Learning (REAL) program is consolidated into EHR Core Research (ECR).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</si>
  <si>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The FY 2013 Actual represents Integrative Graduate Education and Research Traineeship (IGERT) program funding.  Outyear commitments for IGERT are included in the NRT line and are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$14.22 million in FY 2014 and $4.55 million in    FY 2015.   </t>
    </r>
  </si>
  <si>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STEP, TUES, and WIDER were consolidated into IUSE in FY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</si>
</sst>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[$-10409]#,##0.00;\-#,##0.00"/>
  </numFmts>
  <fonts count="1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vertAlign val="superscript"/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</cellStyleXfs>
  <cellXfs count="80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vertical="top" wrapText="1"/>
    </xf>
    <xf numFmtId="164" fontId="4" fillId="2" borderId="11" xfId="0" applyNumberFormat="1" applyFont="1" applyFill="1" applyBorder="1" applyAlignment="1">
      <alignment horizontal="right" vertical="top"/>
    </xf>
    <xf numFmtId="164" fontId="4" fillId="2" borderId="12" xfId="0" applyNumberFormat="1" applyFont="1" applyFill="1" applyBorder="1" applyAlignment="1">
      <alignment horizontal="right" vertical="top"/>
    </xf>
    <xf numFmtId="166" fontId="4" fillId="2" borderId="11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5" fontId="4" fillId="0" borderId="7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16" fillId="0" borderId="0" xfId="0" applyFont="1"/>
    <xf numFmtId="0" fontId="3" fillId="0" borderId="0" xfId="0" applyFont="1" applyFill="1" applyBorder="1" applyAlignment="1">
      <alignment horizontal="left" vertical="top" wrapText="1" indent="1"/>
    </xf>
    <xf numFmtId="165" fontId="3" fillId="0" borderId="0" xfId="0" applyNumberFormat="1" applyFont="1" applyFill="1" applyBorder="1" applyAlignment="1">
      <alignment horizontal="right" vertical="top"/>
    </xf>
    <xf numFmtId="165" fontId="3" fillId="0" borderId="7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wrapText="1" indent="2"/>
    </xf>
    <xf numFmtId="165" fontId="11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indent="2"/>
    </xf>
    <xf numFmtId="0" fontId="4" fillId="0" borderId="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6" fontId="4" fillId="2" borderId="11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165" fontId="4" fillId="0" borderId="4" xfId="0" applyNumberFormat="1" applyFont="1" applyFill="1" applyBorder="1" applyAlignment="1">
      <alignment horizontal="right" vertical="top"/>
    </xf>
    <xf numFmtId="167" fontId="10" fillId="0" borderId="0" xfId="5" applyNumberFormat="1" applyFont="1" applyBorder="1" applyAlignment="1" applyProtection="1">
      <alignment vertical="top" wrapText="1" readingOrder="1"/>
      <protection locked="0"/>
    </xf>
    <xf numFmtId="0" fontId="0" fillId="0" borderId="0" xfId="0" applyFill="1" applyBorder="1"/>
    <xf numFmtId="165" fontId="2" fillId="0" borderId="7" xfId="0" applyNumberFormat="1" applyFont="1" applyBorder="1" applyAlignment="1">
      <alignment vertical="top"/>
    </xf>
    <xf numFmtId="167" fontId="10" fillId="0" borderId="0" xfId="5" applyNumberFormat="1" applyFont="1" applyFill="1" applyBorder="1" applyAlignment="1" applyProtection="1">
      <alignment vertical="top" wrapText="1" readingOrder="1"/>
      <protection locked="0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3" fillId="0" borderId="3" xfId="0" applyNumberFormat="1" applyFont="1" applyFill="1" applyBorder="1" applyAlignment="1">
      <alignment horizontal="right" vertical="top"/>
    </xf>
    <xf numFmtId="164" fontId="4" fillId="2" borderId="3" xfId="0" applyNumberFormat="1" applyFont="1" applyFill="1" applyBorder="1" applyAlignment="1">
      <alignment horizontal="right" vertical="center"/>
    </xf>
    <xf numFmtId="167" fontId="10" fillId="0" borderId="13" xfId="5" applyNumberFormat="1" applyFont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 indent="3"/>
    </xf>
    <xf numFmtId="167" fontId="10" fillId="0" borderId="13" xfId="5" applyNumberFormat="1" applyFont="1" applyFill="1" applyBorder="1" applyAlignment="1" applyProtection="1">
      <alignment vertical="top" wrapText="1" readingOrder="1"/>
      <protection locked="0"/>
    </xf>
    <xf numFmtId="2" fontId="2" fillId="0" borderId="0" xfId="0" applyNumberFormat="1" applyFont="1" applyAlignment="1">
      <alignment vertical="top"/>
    </xf>
    <xf numFmtId="2" fontId="2" fillId="0" borderId="7" xfId="0" applyNumberFormat="1" applyFont="1" applyBorder="1" applyAlignment="1">
      <alignment vertical="top"/>
    </xf>
    <xf numFmtId="0" fontId="3" fillId="0" borderId="3" xfId="0" applyFont="1" applyFill="1" applyBorder="1" applyAlignment="1">
      <alignment horizontal="left" vertical="top" wrapText="1" indent="1"/>
    </xf>
    <xf numFmtId="167" fontId="10" fillId="0" borderId="14" xfId="5" applyNumberFormat="1" applyFont="1" applyFill="1" applyBorder="1" applyAlignment="1" applyProtection="1">
      <alignment vertical="top" wrapText="1" readingOrder="1"/>
      <protection locked="0"/>
    </xf>
    <xf numFmtId="165" fontId="2" fillId="0" borderId="8" xfId="0" applyNumberFormat="1" applyFont="1" applyBorder="1" applyAlignment="1">
      <alignment vertical="top"/>
    </xf>
    <xf numFmtId="166" fontId="3" fillId="0" borderId="3" xfId="1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166" fontId="4" fillId="3" borderId="5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</cellXfs>
  <cellStyles count="6">
    <cellStyle name="Currency 2" xfId="3"/>
    <cellStyle name="Normal" xfId="0" builtinId="0"/>
    <cellStyle name="Normal 2" xfId="5"/>
    <cellStyle name="Normal 3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abSelected="1" workbookViewId="0">
      <selection activeCell="H14" sqref="H14"/>
    </sheetView>
  </sheetViews>
  <sheetFormatPr defaultColWidth="8.6640625" defaultRowHeight="13.8" x14ac:dyDescent="0.25"/>
  <cols>
    <col min="1" max="1" width="51.109375" bestFit="1" customWidth="1"/>
    <col min="2" max="4" width="9.88671875" customWidth="1"/>
    <col min="5" max="6" width="8.5546875" customWidth="1"/>
  </cols>
  <sheetData>
    <row r="1" spans="1:7" ht="17.399999999999999" customHeight="1" x14ac:dyDescent="0.3">
      <c r="A1" s="78" t="s">
        <v>0</v>
      </c>
      <c r="B1" s="78"/>
      <c r="C1" s="78"/>
      <c r="D1" s="78"/>
      <c r="E1" s="79"/>
      <c r="F1" s="79"/>
    </row>
    <row r="2" spans="1:7" ht="17.399999999999999" customHeight="1" x14ac:dyDescent="0.3">
      <c r="A2" s="78" t="s">
        <v>15</v>
      </c>
      <c r="B2" s="78"/>
      <c r="C2" s="78"/>
      <c r="D2" s="78"/>
      <c r="E2" s="79"/>
      <c r="F2" s="79"/>
    </row>
    <row r="3" spans="1:7" ht="17.399999999999999" customHeight="1" x14ac:dyDescent="0.3">
      <c r="A3" s="78" t="s">
        <v>7</v>
      </c>
      <c r="B3" s="78"/>
      <c r="C3" s="78"/>
      <c r="D3" s="78"/>
      <c r="E3" s="79"/>
      <c r="F3" s="79"/>
    </row>
    <row r="4" spans="1:7" ht="6" customHeight="1" x14ac:dyDescent="0.25">
      <c r="A4" s="3"/>
      <c r="B4" s="3"/>
      <c r="C4" s="3"/>
      <c r="D4" s="3"/>
      <c r="E4" s="4"/>
      <c r="F4" s="4"/>
    </row>
    <row r="5" spans="1:7" ht="14.4" customHeight="1" thickBot="1" x14ac:dyDescent="0.3">
      <c r="A5" s="63" t="s">
        <v>1</v>
      </c>
      <c r="B5" s="64"/>
      <c r="C5" s="64"/>
      <c r="D5" s="64"/>
      <c r="E5" s="65"/>
      <c r="F5" s="65"/>
    </row>
    <row r="6" spans="1:7" ht="30.6" customHeight="1" x14ac:dyDescent="0.25">
      <c r="A6" s="5"/>
      <c r="B6" s="72" t="s">
        <v>2</v>
      </c>
      <c r="C6" s="74" t="s">
        <v>3</v>
      </c>
      <c r="D6" s="76" t="s">
        <v>8</v>
      </c>
      <c r="E6" s="66" t="s">
        <v>13</v>
      </c>
      <c r="F6" s="67"/>
    </row>
    <row r="7" spans="1:7" ht="13.8" customHeight="1" x14ac:dyDescent="0.25">
      <c r="A7" s="6"/>
      <c r="B7" s="73"/>
      <c r="C7" s="75"/>
      <c r="D7" s="77"/>
      <c r="E7" s="7" t="s">
        <v>4</v>
      </c>
      <c r="F7" s="7" t="s">
        <v>5</v>
      </c>
    </row>
    <row r="8" spans="1:7" s="1" customFormat="1" ht="30" customHeight="1" x14ac:dyDescent="0.25">
      <c r="A8" s="8" t="s">
        <v>16</v>
      </c>
      <c r="B8" s="9">
        <f>SUM(B9,B12,B15)</f>
        <v>215.45016599999997</v>
      </c>
      <c r="C8" s="9">
        <v>230.24</v>
      </c>
      <c r="D8" s="10">
        <v>241.57999999999998</v>
      </c>
      <c r="E8" s="9">
        <f>D8-C8</f>
        <v>11.339999999999975</v>
      </c>
      <c r="F8" s="11">
        <f>IF(C8=0,"N/A",E8/C8)</f>
        <v>4.9252953439888704E-2</v>
      </c>
    </row>
    <row r="9" spans="1:7" x14ac:dyDescent="0.25">
      <c r="A9" s="12" t="s">
        <v>17</v>
      </c>
      <c r="B9" s="13">
        <f>B10</f>
        <v>18.251289</v>
      </c>
      <c r="C9" s="13">
        <f t="shared" ref="C9:D9" si="0">C10</f>
        <v>25.63</v>
      </c>
      <c r="D9" s="14">
        <f t="shared" si="0"/>
        <v>26.97</v>
      </c>
      <c r="E9" s="13">
        <f t="shared" ref="E9:E57" si="1">D9-C9</f>
        <v>1.3399999999999999</v>
      </c>
      <c r="F9" s="15">
        <f t="shared" ref="F9:F57" si="2">IF(C9=0,"N/A",E9/C9)</f>
        <v>5.2282481467030822E-2</v>
      </c>
      <c r="G9" s="16"/>
    </row>
    <row r="10" spans="1:7" x14ac:dyDescent="0.25">
      <c r="A10" s="17" t="s">
        <v>18</v>
      </c>
      <c r="B10" s="18">
        <v>18.251289</v>
      </c>
      <c r="C10" s="18">
        <v>25.63</v>
      </c>
      <c r="D10" s="19">
        <v>26.97</v>
      </c>
      <c r="E10" s="18">
        <f t="shared" si="1"/>
        <v>1.3399999999999999</v>
      </c>
      <c r="F10" s="20">
        <f t="shared" si="2"/>
        <v>5.2282481467030822E-2</v>
      </c>
      <c r="G10" s="1"/>
    </row>
    <row r="11" spans="1:7" ht="13.8" customHeight="1" x14ac:dyDescent="0.25">
      <c r="A11" s="21" t="s">
        <v>19</v>
      </c>
      <c r="B11" s="22" t="s">
        <v>20</v>
      </c>
      <c r="C11" s="22" t="s">
        <v>21</v>
      </c>
      <c r="D11" s="19">
        <v>0</v>
      </c>
      <c r="E11" s="18" t="s">
        <v>22</v>
      </c>
      <c r="F11" s="18" t="s">
        <v>22</v>
      </c>
      <c r="G11" s="23"/>
    </row>
    <row r="12" spans="1:7" x14ac:dyDescent="0.25">
      <c r="A12" s="24" t="s">
        <v>23</v>
      </c>
      <c r="B12" s="13">
        <f>SUM(B13:B14)</f>
        <v>144.72158899999999</v>
      </c>
      <c r="C12" s="13">
        <f t="shared" ref="C12:D12" si="3">SUM(C13:C14)</f>
        <v>147.53</v>
      </c>
      <c r="D12" s="14">
        <f t="shared" si="3"/>
        <v>157.53</v>
      </c>
      <c r="E12" s="13">
        <f t="shared" si="1"/>
        <v>10</v>
      </c>
      <c r="F12" s="15">
        <f t="shared" si="2"/>
        <v>6.7782823832440858E-2</v>
      </c>
      <c r="G12" s="23"/>
    </row>
    <row r="13" spans="1:7" x14ac:dyDescent="0.25">
      <c r="A13" s="17" t="s">
        <v>10</v>
      </c>
      <c r="B13" s="18">
        <v>48.017786999999998</v>
      </c>
      <c r="C13" s="18">
        <v>55</v>
      </c>
      <c r="D13" s="19">
        <v>55</v>
      </c>
      <c r="E13" s="18">
        <f t="shared" si="1"/>
        <v>0</v>
      </c>
      <c r="F13" s="18">
        <f t="shared" si="2"/>
        <v>0</v>
      </c>
      <c r="G13" s="1"/>
    </row>
    <row r="14" spans="1:7" x14ac:dyDescent="0.25">
      <c r="A14" s="17" t="s">
        <v>14</v>
      </c>
      <c r="B14" s="18">
        <v>96.703801999999996</v>
      </c>
      <c r="C14" s="18">
        <v>92.53</v>
      </c>
      <c r="D14" s="19">
        <v>102.53</v>
      </c>
      <c r="E14" s="18">
        <f t="shared" si="1"/>
        <v>10</v>
      </c>
      <c r="F14" s="20">
        <f t="shared" si="2"/>
        <v>0.10807305738679347</v>
      </c>
      <c r="G14" s="1"/>
    </row>
    <row r="15" spans="1:7" x14ac:dyDescent="0.25">
      <c r="A15" s="12" t="s">
        <v>24</v>
      </c>
      <c r="B15" s="13">
        <f>B16</f>
        <v>52.477288000000001</v>
      </c>
      <c r="C15" s="13">
        <f t="shared" ref="C15:D15" si="4">C16</f>
        <v>57.08</v>
      </c>
      <c r="D15" s="14">
        <f t="shared" si="4"/>
        <v>57.08</v>
      </c>
      <c r="E15" s="18">
        <f t="shared" si="1"/>
        <v>0</v>
      </c>
      <c r="F15" s="20">
        <f t="shared" si="2"/>
        <v>0</v>
      </c>
      <c r="G15" s="1"/>
    </row>
    <row r="16" spans="1:7" ht="41.4" x14ac:dyDescent="0.25">
      <c r="A16" s="17" t="s">
        <v>25</v>
      </c>
      <c r="B16" s="18">
        <v>52.477288000000001</v>
      </c>
      <c r="C16" s="18">
        <v>57.08</v>
      </c>
      <c r="D16" s="19">
        <v>57.08</v>
      </c>
      <c r="E16" s="18">
        <f t="shared" si="1"/>
        <v>0</v>
      </c>
      <c r="F16" s="20">
        <f t="shared" si="2"/>
        <v>0</v>
      </c>
      <c r="G16" s="1"/>
    </row>
    <row r="17" spans="1:7" x14ac:dyDescent="0.25">
      <c r="A17" s="25" t="s">
        <v>26</v>
      </c>
      <c r="B17" s="26">
        <f>SUM(B18,B21)</f>
        <v>257.30527000000001</v>
      </c>
      <c r="C17" s="26">
        <f t="shared" ref="C17:D17" si="5">SUM(C18,C21)</f>
        <v>259.08</v>
      </c>
      <c r="D17" s="27">
        <f t="shared" si="5"/>
        <v>263.34000000000003</v>
      </c>
      <c r="E17" s="26">
        <f t="shared" si="1"/>
        <v>4.2600000000000477</v>
      </c>
      <c r="F17" s="28">
        <f t="shared" si="2"/>
        <v>1.644279759147772E-2</v>
      </c>
      <c r="G17" s="29"/>
    </row>
    <row r="18" spans="1:7" x14ac:dyDescent="0.25">
      <c r="A18" s="12" t="s">
        <v>17</v>
      </c>
      <c r="B18" s="30">
        <f>SUM(B19:B20)</f>
        <v>24.608357999999999</v>
      </c>
      <c r="C18" s="13">
        <f t="shared" ref="C18:D18" si="6">SUM(C19:C20)</f>
        <v>21.5</v>
      </c>
      <c r="D18" s="14">
        <f t="shared" si="6"/>
        <v>23.97</v>
      </c>
      <c r="E18" s="13">
        <f t="shared" si="1"/>
        <v>2.4699999999999989</v>
      </c>
      <c r="F18" s="15">
        <f t="shared" si="2"/>
        <v>0.11488372093023251</v>
      </c>
      <c r="G18" s="29"/>
    </row>
    <row r="19" spans="1:7" x14ac:dyDescent="0.25">
      <c r="A19" s="17" t="s">
        <v>27</v>
      </c>
      <c r="B19" s="31">
        <v>2.5901209999999999</v>
      </c>
      <c r="C19" s="18">
        <v>0</v>
      </c>
      <c r="D19" s="19">
        <v>0</v>
      </c>
      <c r="E19" s="18">
        <f t="shared" si="1"/>
        <v>0</v>
      </c>
      <c r="F19" s="20" t="str">
        <f t="shared" si="2"/>
        <v>N/A</v>
      </c>
      <c r="G19" s="32"/>
    </row>
    <row r="20" spans="1:7" x14ac:dyDescent="0.25">
      <c r="A20" s="17" t="s">
        <v>28</v>
      </c>
      <c r="B20" s="31">
        <v>22.018236999999999</v>
      </c>
      <c r="C20" s="18">
        <v>21.5</v>
      </c>
      <c r="D20" s="19">
        <v>23.97</v>
      </c>
      <c r="E20" s="18">
        <f t="shared" si="1"/>
        <v>2.4699999999999989</v>
      </c>
      <c r="F20" s="20">
        <f t="shared" si="2"/>
        <v>0.11488372093023251</v>
      </c>
      <c r="G20" s="32"/>
    </row>
    <row r="21" spans="1:7" x14ac:dyDescent="0.25">
      <c r="A21" s="12" t="s">
        <v>24</v>
      </c>
      <c r="B21" s="13">
        <f>SUM(B22:B29)</f>
        <v>232.696912</v>
      </c>
      <c r="C21" s="13">
        <f t="shared" ref="C21:D21" si="7">SUM(C22:C29)</f>
        <v>237.57999999999998</v>
      </c>
      <c r="D21" s="14">
        <f t="shared" si="7"/>
        <v>239.37</v>
      </c>
      <c r="E21" s="13">
        <f t="shared" si="1"/>
        <v>1.7900000000000205</v>
      </c>
      <c r="F21" s="15">
        <f t="shared" si="2"/>
        <v>7.5343042343632488E-3</v>
      </c>
      <c r="G21" s="32"/>
    </row>
    <row r="22" spans="1:7" ht="27.6" x14ac:dyDescent="0.25">
      <c r="A22" s="17" t="s">
        <v>29</v>
      </c>
      <c r="B22" s="18">
        <v>18.255741</v>
      </c>
      <c r="C22" s="18">
        <v>15.97</v>
      </c>
      <c r="D22" s="33">
        <v>16.97</v>
      </c>
      <c r="E22" s="18">
        <f t="shared" si="1"/>
        <v>0.99999999999999822</v>
      </c>
      <c r="F22" s="20">
        <f t="shared" si="2"/>
        <v>6.2617407639323622E-2</v>
      </c>
      <c r="G22" s="32"/>
    </row>
    <row r="23" spans="1:7" ht="16.8" x14ac:dyDescent="0.25">
      <c r="A23" s="21" t="s">
        <v>19</v>
      </c>
      <c r="B23" s="22" t="s">
        <v>20</v>
      </c>
      <c r="C23" s="22" t="s">
        <v>30</v>
      </c>
      <c r="D23" s="19">
        <v>0</v>
      </c>
      <c r="E23" s="18" t="s">
        <v>22</v>
      </c>
      <c r="F23" s="18" t="s">
        <v>22</v>
      </c>
      <c r="G23" s="23"/>
    </row>
    <row r="24" spans="1:7" x14ac:dyDescent="0.25">
      <c r="A24" s="17" t="s">
        <v>31</v>
      </c>
      <c r="B24" s="34">
        <v>41.261054999999999</v>
      </c>
      <c r="C24" s="35">
        <v>45</v>
      </c>
      <c r="D24" s="33">
        <v>25</v>
      </c>
      <c r="E24" s="18">
        <f t="shared" si="1"/>
        <v>-20</v>
      </c>
      <c r="F24" s="20">
        <f t="shared" si="2"/>
        <v>-0.44444444444444442</v>
      </c>
      <c r="G24" s="32"/>
    </row>
    <row r="25" spans="1:7" x14ac:dyDescent="0.25">
      <c r="A25" s="17" t="s">
        <v>32</v>
      </c>
      <c r="B25" s="36">
        <v>0.33413100000000001</v>
      </c>
      <c r="C25" s="35">
        <v>0.28000000000000003</v>
      </c>
      <c r="D25" s="33">
        <v>0.35</v>
      </c>
      <c r="E25" s="18">
        <f t="shared" si="1"/>
        <v>6.9999999999999951E-2</v>
      </c>
      <c r="F25" s="20">
        <f t="shared" si="2"/>
        <v>0.24999999999999981</v>
      </c>
      <c r="G25" s="32"/>
    </row>
    <row r="26" spans="1:7" x14ac:dyDescent="0.25">
      <c r="A26" s="17" t="s">
        <v>33</v>
      </c>
      <c r="B26" s="36">
        <v>1.8367340000000001</v>
      </c>
      <c r="C26" s="35">
        <v>0</v>
      </c>
      <c r="D26" s="33">
        <v>1.95</v>
      </c>
      <c r="E26" s="18">
        <f t="shared" si="1"/>
        <v>1.95</v>
      </c>
      <c r="F26" s="20" t="str">
        <f t="shared" si="2"/>
        <v>N/A</v>
      </c>
      <c r="G26" s="32"/>
    </row>
    <row r="27" spans="1:7" x14ac:dyDescent="0.25">
      <c r="A27" s="17" t="s">
        <v>11</v>
      </c>
      <c r="B27" s="31">
        <v>121.464778</v>
      </c>
      <c r="C27" s="35">
        <v>150</v>
      </c>
      <c r="D27" s="33">
        <v>166.72</v>
      </c>
      <c r="E27" s="18">
        <f t="shared" si="1"/>
        <v>16.72</v>
      </c>
      <c r="F27" s="20">
        <f t="shared" si="2"/>
        <v>0.11146666666666666</v>
      </c>
      <c r="G27" s="32"/>
    </row>
    <row r="28" spans="1:7" ht="27.6" x14ac:dyDescent="0.25">
      <c r="A28" s="17" t="s">
        <v>34</v>
      </c>
      <c r="B28" s="31">
        <v>25.40682</v>
      </c>
      <c r="C28" s="35">
        <v>0</v>
      </c>
      <c r="D28" s="33">
        <v>0</v>
      </c>
      <c r="E28" s="18">
        <f t="shared" si="1"/>
        <v>0</v>
      </c>
      <c r="F28" s="20" t="str">
        <f t="shared" si="2"/>
        <v>N/A</v>
      </c>
      <c r="G28" s="32"/>
    </row>
    <row r="29" spans="1:7" ht="16.8" x14ac:dyDescent="0.25">
      <c r="A29" s="17" t="s">
        <v>35</v>
      </c>
      <c r="B29" s="37">
        <v>24.137653</v>
      </c>
      <c r="C29" s="18">
        <v>26.33</v>
      </c>
      <c r="D29" s="19">
        <v>28.38</v>
      </c>
      <c r="E29" s="18">
        <f t="shared" si="1"/>
        <v>2.0500000000000007</v>
      </c>
      <c r="F29" s="20">
        <f t="shared" si="2"/>
        <v>7.7857956703380207E-2</v>
      </c>
      <c r="G29" s="32"/>
    </row>
    <row r="30" spans="1:7" x14ac:dyDescent="0.25">
      <c r="A30" s="25" t="s">
        <v>36</v>
      </c>
      <c r="B30" s="38">
        <f>SUM(B31,B36,B40)</f>
        <v>139.18187600000002</v>
      </c>
      <c r="C30" s="26">
        <f t="shared" ref="C30:D30" si="8">SUM(C31,C36,C40)</f>
        <v>142.11000000000001</v>
      </c>
      <c r="D30" s="27">
        <f t="shared" si="8"/>
        <v>143.11000000000001</v>
      </c>
      <c r="E30" s="26">
        <f t="shared" si="1"/>
        <v>1</v>
      </c>
      <c r="F30" s="28">
        <f t="shared" si="2"/>
        <v>7.0368024769544716E-3</v>
      </c>
      <c r="G30" s="32"/>
    </row>
    <row r="31" spans="1:7" x14ac:dyDescent="0.25">
      <c r="A31" s="12" t="s">
        <v>17</v>
      </c>
      <c r="B31" s="13">
        <f>SUM(B32:B35)</f>
        <v>51.244832000000002</v>
      </c>
      <c r="C31" s="13">
        <f t="shared" ref="C31:D31" si="9">SUM(C32:C35)</f>
        <v>54.81</v>
      </c>
      <c r="D31" s="14">
        <f t="shared" si="9"/>
        <v>54.81</v>
      </c>
      <c r="E31" s="18">
        <f t="shared" si="1"/>
        <v>0</v>
      </c>
      <c r="F31" s="20">
        <f t="shared" si="2"/>
        <v>0</v>
      </c>
      <c r="G31" s="32"/>
    </row>
    <row r="32" spans="1:7" x14ac:dyDescent="0.25">
      <c r="A32" s="17" t="s">
        <v>9</v>
      </c>
      <c r="B32" s="39">
        <v>1.354209</v>
      </c>
      <c r="C32" s="18">
        <v>1.53</v>
      </c>
      <c r="D32" s="19">
        <v>1.53</v>
      </c>
      <c r="E32" s="18">
        <f t="shared" si="1"/>
        <v>0</v>
      </c>
      <c r="F32" s="20">
        <f t="shared" si="2"/>
        <v>0</v>
      </c>
      <c r="G32" s="32"/>
    </row>
    <row r="33" spans="1:7" ht="27.6" x14ac:dyDescent="0.25">
      <c r="A33" s="17" t="s">
        <v>37</v>
      </c>
      <c r="B33" s="39">
        <v>7.2050640000000001</v>
      </c>
      <c r="C33" s="18">
        <v>7.84</v>
      </c>
      <c r="D33" s="19">
        <v>7.84</v>
      </c>
      <c r="E33" s="18">
        <f t="shared" si="1"/>
        <v>0</v>
      </c>
      <c r="F33" s="20">
        <f t="shared" si="2"/>
        <v>0</v>
      </c>
      <c r="G33" s="32"/>
    </row>
    <row r="34" spans="1:7" ht="27.6" x14ac:dyDescent="0.25">
      <c r="A34" s="17" t="s">
        <v>38</v>
      </c>
      <c r="B34" s="39">
        <v>30.297878000000001</v>
      </c>
      <c r="C34" s="18">
        <v>31.94</v>
      </c>
      <c r="D34" s="19">
        <v>31.94</v>
      </c>
      <c r="E34" s="18">
        <f t="shared" si="1"/>
        <v>0</v>
      </c>
      <c r="F34" s="20">
        <f t="shared" si="2"/>
        <v>0</v>
      </c>
      <c r="G34" s="32"/>
    </row>
    <row r="35" spans="1:7" ht="27.6" x14ac:dyDescent="0.25">
      <c r="A35" s="17" t="s">
        <v>39</v>
      </c>
      <c r="B35" s="39">
        <v>12.387681000000001</v>
      </c>
      <c r="C35" s="18">
        <v>13.5</v>
      </c>
      <c r="D35" s="19">
        <v>13.5</v>
      </c>
      <c r="E35" s="18">
        <f t="shared" si="1"/>
        <v>0</v>
      </c>
      <c r="F35" s="20">
        <f t="shared" si="2"/>
        <v>0</v>
      </c>
      <c r="G35" s="32"/>
    </row>
    <row r="36" spans="1:7" x14ac:dyDescent="0.25">
      <c r="A36" s="40" t="s">
        <v>40</v>
      </c>
      <c r="B36" s="13">
        <f>SUM(B37:B39)</f>
        <v>60.281888000000002</v>
      </c>
      <c r="C36" s="13">
        <f t="shared" ref="C36:D36" si="10">SUM(C37:C39)</f>
        <v>58.5</v>
      </c>
      <c r="D36" s="14">
        <f t="shared" si="10"/>
        <v>59.5</v>
      </c>
      <c r="E36" s="13">
        <f t="shared" si="1"/>
        <v>1</v>
      </c>
      <c r="F36" s="15">
        <f t="shared" si="2"/>
        <v>1.7094017094017096E-2</v>
      </c>
      <c r="G36" s="32"/>
    </row>
    <row r="37" spans="1:7" ht="41.4" x14ac:dyDescent="0.25">
      <c r="A37" s="17" t="s">
        <v>41</v>
      </c>
      <c r="B37" s="18">
        <v>18.256216999999999</v>
      </c>
      <c r="C37" s="18">
        <v>12.88</v>
      </c>
      <c r="D37" s="19">
        <v>13.88</v>
      </c>
      <c r="E37" s="18">
        <f t="shared" si="1"/>
        <v>1</v>
      </c>
      <c r="F37" s="20">
        <f t="shared" si="2"/>
        <v>7.7639751552795025E-2</v>
      </c>
    </row>
    <row r="38" spans="1:7" ht="16.8" x14ac:dyDescent="0.25">
      <c r="A38" s="21" t="s">
        <v>19</v>
      </c>
      <c r="B38" s="22" t="s">
        <v>20</v>
      </c>
      <c r="C38" s="22" t="s">
        <v>42</v>
      </c>
      <c r="D38" s="19">
        <v>0</v>
      </c>
      <c r="E38" s="18" t="s">
        <v>22</v>
      </c>
      <c r="F38" s="18" t="s">
        <v>22</v>
      </c>
      <c r="G38" s="23"/>
    </row>
    <row r="39" spans="1:7" ht="27.6" x14ac:dyDescent="0.25">
      <c r="A39" s="17" t="s">
        <v>43</v>
      </c>
      <c r="B39" s="39">
        <v>42.025671000000003</v>
      </c>
      <c r="C39" s="18">
        <v>45.62</v>
      </c>
      <c r="D39" s="19">
        <v>45.62</v>
      </c>
      <c r="E39" s="18">
        <f t="shared" si="1"/>
        <v>0</v>
      </c>
      <c r="F39" s="20">
        <f t="shared" si="2"/>
        <v>0</v>
      </c>
    </row>
    <row r="40" spans="1:7" x14ac:dyDescent="0.25">
      <c r="A40" s="12" t="s">
        <v>24</v>
      </c>
      <c r="B40" s="13">
        <f>SUM(B41:B42)</f>
        <v>27.655156000000002</v>
      </c>
      <c r="C40" s="13">
        <f t="shared" ref="C40:D40" si="11">SUM(C41:C42)</f>
        <v>28.8</v>
      </c>
      <c r="D40" s="14">
        <f t="shared" si="11"/>
        <v>28.8</v>
      </c>
      <c r="E40" s="18">
        <f t="shared" si="1"/>
        <v>0</v>
      </c>
      <c r="F40" s="20">
        <f t="shared" si="2"/>
        <v>0</v>
      </c>
    </row>
    <row r="41" spans="1:7" ht="27.6" x14ac:dyDescent="0.25">
      <c r="A41" s="17" t="s">
        <v>44</v>
      </c>
      <c r="B41" s="39">
        <v>22.951543000000001</v>
      </c>
      <c r="C41" s="18">
        <v>22.98</v>
      </c>
      <c r="D41" s="19">
        <v>22.98</v>
      </c>
      <c r="E41" s="18">
        <f t="shared" si="1"/>
        <v>0</v>
      </c>
      <c r="F41" s="20">
        <f t="shared" si="2"/>
        <v>0</v>
      </c>
    </row>
    <row r="42" spans="1:7" ht="27.6" x14ac:dyDescent="0.25">
      <c r="A42" s="17" t="s">
        <v>45</v>
      </c>
      <c r="B42" s="39">
        <v>4.7036129999999998</v>
      </c>
      <c r="C42" s="18">
        <v>5.82</v>
      </c>
      <c r="D42" s="33">
        <v>5.82</v>
      </c>
      <c r="E42" s="18">
        <f t="shared" si="1"/>
        <v>0</v>
      </c>
      <c r="F42" s="20">
        <f t="shared" si="2"/>
        <v>0</v>
      </c>
    </row>
    <row r="43" spans="1:7" x14ac:dyDescent="0.25">
      <c r="A43" s="25" t="s">
        <v>46</v>
      </c>
      <c r="B43" s="26">
        <f>SUM(B44,B51)</f>
        <v>222.67919499999999</v>
      </c>
      <c r="C43" s="26">
        <f t="shared" ref="C43:D43" si="12">SUM(C44,C51)</f>
        <v>215.07</v>
      </c>
      <c r="D43" s="27">
        <f t="shared" si="12"/>
        <v>241.72</v>
      </c>
      <c r="E43" s="26">
        <f t="shared" si="1"/>
        <v>26.650000000000006</v>
      </c>
      <c r="F43" s="28">
        <f t="shared" si="2"/>
        <v>0.12391314455758594</v>
      </c>
    </row>
    <row r="44" spans="1:7" ht="16.5" customHeight="1" x14ac:dyDescent="0.25">
      <c r="A44" s="12" t="s">
        <v>17</v>
      </c>
      <c r="B44" s="13">
        <f>SUM(B45:B50)</f>
        <v>108.12612</v>
      </c>
      <c r="C44" s="13">
        <f t="shared" ref="C44:D44" si="13">SUM(C45:C50)</f>
        <v>90.18</v>
      </c>
      <c r="D44" s="14">
        <f t="shared" si="13"/>
        <v>116.83</v>
      </c>
      <c r="E44" s="13">
        <f t="shared" si="1"/>
        <v>26.649999999999991</v>
      </c>
      <c r="F44" s="15">
        <f t="shared" si="2"/>
        <v>0.29552007096917265</v>
      </c>
    </row>
    <row r="45" spans="1:7" ht="27.6" x14ac:dyDescent="0.25">
      <c r="A45" s="17" t="s">
        <v>47</v>
      </c>
      <c r="B45" s="18">
        <v>18.253617999999999</v>
      </c>
      <c r="C45" s="18">
        <v>16.100000000000001</v>
      </c>
      <c r="D45" s="19">
        <v>17.75</v>
      </c>
      <c r="E45" s="18">
        <f t="shared" si="1"/>
        <v>1.6499999999999986</v>
      </c>
      <c r="F45" s="20">
        <f t="shared" si="2"/>
        <v>0.10248447204968934</v>
      </c>
    </row>
    <row r="46" spans="1:7" ht="16.8" x14ac:dyDescent="0.25">
      <c r="A46" s="21" t="s">
        <v>19</v>
      </c>
      <c r="B46" s="22" t="s">
        <v>20</v>
      </c>
      <c r="C46" s="22" t="s">
        <v>48</v>
      </c>
      <c r="D46" s="19">
        <v>0</v>
      </c>
      <c r="E46" s="18" t="s">
        <v>22</v>
      </c>
      <c r="F46" s="18" t="s">
        <v>22</v>
      </c>
      <c r="G46" s="23"/>
    </row>
    <row r="47" spans="1:7" ht="16.8" x14ac:dyDescent="0.25">
      <c r="A47" s="17" t="s">
        <v>49</v>
      </c>
      <c r="B47" s="18">
        <v>0</v>
      </c>
      <c r="C47" s="18">
        <v>74.08</v>
      </c>
      <c r="D47" s="19">
        <v>99.08</v>
      </c>
      <c r="E47" s="18">
        <f t="shared" si="1"/>
        <v>25</v>
      </c>
      <c r="F47" s="20">
        <f t="shared" si="2"/>
        <v>0.33747300215982723</v>
      </c>
    </row>
    <row r="48" spans="1:7" x14ac:dyDescent="0.25">
      <c r="A48" s="41" t="s">
        <v>12</v>
      </c>
      <c r="B48" s="42">
        <v>14.964076</v>
      </c>
      <c r="C48" s="18">
        <v>0</v>
      </c>
      <c r="D48" s="19">
        <v>0</v>
      </c>
      <c r="E48" s="18">
        <f t="shared" si="1"/>
        <v>0</v>
      </c>
      <c r="F48" s="20" t="str">
        <f t="shared" si="2"/>
        <v>N/A</v>
      </c>
    </row>
    <row r="49" spans="1:7" ht="27.6" x14ac:dyDescent="0.25">
      <c r="A49" s="41" t="s">
        <v>50</v>
      </c>
      <c r="B49" s="42">
        <v>18.488087</v>
      </c>
      <c r="C49" s="18">
        <v>0</v>
      </c>
      <c r="D49" s="19">
        <v>0</v>
      </c>
      <c r="E49" s="18">
        <f t="shared" si="1"/>
        <v>0</v>
      </c>
      <c r="F49" s="20" t="str">
        <f t="shared" si="2"/>
        <v>N/A</v>
      </c>
    </row>
    <row r="50" spans="1:7" ht="27.6" x14ac:dyDescent="0.25">
      <c r="A50" s="41" t="s">
        <v>51</v>
      </c>
      <c r="B50" s="42">
        <v>56.420338999999998</v>
      </c>
      <c r="C50" s="18">
        <v>0</v>
      </c>
      <c r="D50" s="19">
        <v>0</v>
      </c>
      <c r="E50" s="18">
        <f t="shared" si="1"/>
        <v>0</v>
      </c>
      <c r="F50" s="20" t="str">
        <f t="shared" si="2"/>
        <v>N/A</v>
      </c>
    </row>
    <row r="51" spans="1:7" x14ac:dyDescent="0.25">
      <c r="A51" s="12" t="s">
        <v>24</v>
      </c>
      <c r="B51" s="13">
        <f>SUM(B52:B53)</f>
        <v>114.55307500000001</v>
      </c>
      <c r="C51" s="13">
        <f t="shared" ref="C51:D51" si="14">SUM(C52:C53)</f>
        <v>124.89</v>
      </c>
      <c r="D51" s="14">
        <f t="shared" si="14"/>
        <v>124.89</v>
      </c>
      <c r="E51" s="13">
        <f t="shared" si="1"/>
        <v>0</v>
      </c>
      <c r="F51" s="15">
        <f t="shared" si="2"/>
        <v>0</v>
      </c>
    </row>
    <row r="52" spans="1:7" x14ac:dyDescent="0.25">
      <c r="A52" s="17" t="s">
        <v>52</v>
      </c>
      <c r="B52" s="42">
        <v>63.453038999999997</v>
      </c>
      <c r="C52" s="43">
        <v>64</v>
      </c>
      <c r="D52" s="44">
        <v>64</v>
      </c>
      <c r="E52" s="13">
        <f t="shared" si="1"/>
        <v>0</v>
      </c>
      <c r="F52" s="15">
        <f t="shared" si="2"/>
        <v>0</v>
      </c>
    </row>
    <row r="53" spans="1:7" ht="27.6" x14ac:dyDescent="0.25">
      <c r="A53" s="45" t="s">
        <v>53</v>
      </c>
      <c r="B53" s="46">
        <v>51.100036000000003</v>
      </c>
      <c r="C53" s="37">
        <v>60.89</v>
      </c>
      <c r="D53" s="47">
        <v>60.89</v>
      </c>
      <c r="E53" s="37">
        <f t="shared" si="1"/>
        <v>0</v>
      </c>
      <c r="F53" s="48">
        <f t="shared" si="2"/>
        <v>0</v>
      </c>
    </row>
    <row r="54" spans="1:7" ht="14.4" thickBot="1" x14ac:dyDescent="0.3">
      <c r="A54" s="49" t="s">
        <v>54</v>
      </c>
      <c r="B54" s="50">
        <f>SUM(B43,B30,B17,B8)</f>
        <v>834.61650700000007</v>
      </c>
      <c r="C54" s="50">
        <f>SUM(C43,C30,C17,C8)</f>
        <v>846.5</v>
      </c>
      <c r="D54" s="51">
        <f>SUM(D43,D30,D17,D8)</f>
        <v>889.75</v>
      </c>
      <c r="E54" s="50">
        <f t="shared" si="1"/>
        <v>43.25</v>
      </c>
      <c r="F54" s="52">
        <f t="shared" si="2"/>
        <v>5.1092734790313052E-2</v>
      </c>
    </row>
    <row r="55" spans="1:7" x14ac:dyDescent="0.25">
      <c r="A55" s="53" t="s">
        <v>55</v>
      </c>
      <c r="B55" s="54">
        <f>SUM(B9,B18,B31,B44)</f>
        <v>202.23059899999998</v>
      </c>
      <c r="C55" s="54">
        <f t="shared" ref="C55:D55" si="15">SUM(C9,C18,C31,C44)</f>
        <v>192.12</v>
      </c>
      <c r="D55" s="55">
        <f t="shared" si="15"/>
        <v>222.57999999999998</v>
      </c>
      <c r="E55" s="54">
        <f t="shared" si="1"/>
        <v>30.45999999999998</v>
      </c>
      <c r="F55" s="56">
        <f t="shared" si="2"/>
        <v>0.15854674161982082</v>
      </c>
    </row>
    <row r="56" spans="1:7" x14ac:dyDescent="0.25">
      <c r="A56" s="57" t="s">
        <v>56</v>
      </c>
      <c r="B56" s="58">
        <f>SUM(B12,B36)</f>
        <v>205.003477</v>
      </c>
      <c r="C56" s="58">
        <f t="shared" ref="C56:D56" si="16">SUM(C12,C36)</f>
        <v>206.03</v>
      </c>
      <c r="D56" s="59">
        <f t="shared" si="16"/>
        <v>217.03</v>
      </c>
      <c r="E56" s="58">
        <f t="shared" si="1"/>
        <v>11</v>
      </c>
      <c r="F56" s="60">
        <f t="shared" si="2"/>
        <v>5.3390282968499736E-2</v>
      </c>
    </row>
    <row r="57" spans="1:7" ht="14.4" thickBot="1" x14ac:dyDescent="0.3">
      <c r="A57" s="61" t="s">
        <v>57</v>
      </c>
      <c r="B57" s="58">
        <f>SUM(B15,B21,B40,B51)</f>
        <v>427.382431</v>
      </c>
      <c r="C57" s="58">
        <f t="shared" ref="C57:D57" si="17">SUM(C15,C21,C40,C51)</f>
        <v>448.34999999999997</v>
      </c>
      <c r="D57" s="62">
        <f t="shared" si="17"/>
        <v>450.14</v>
      </c>
      <c r="E57" s="58">
        <f t="shared" si="1"/>
        <v>1.7900000000000205</v>
      </c>
      <c r="F57" s="60">
        <f t="shared" si="2"/>
        <v>3.9924166387867079E-3</v>
      </c>
    </row>
    <row r="58" spans="1:7" x14ac:dyDescent="0.25">
      <c r="A58" s="68" t="s">
        <v>6</v>
      </c>
      <c r="B58" s="68"/>
      <c r="C58" s="68"/>
      <c r="D58" s="68"/>
      <c r="E58" s="68"/>
      <c r="F58" s="68"/>
    </row>
    <row r="59" spans="1:7" ht="15.9" customHeight="1" x14ac:dyDescent="0.25">
      <c r="A59" s="69" t="s">
        <v>58</v>
      </c>
      <c r="B59" s="69"/>
      <c r="C59" s="69"/>
      <c r="D59" s="69"/>
      <c r="E59" s="69"/>
      <c r="F59" s="69"/>
    </row>
    <row r="60" spans="1:7" s="1" customFormat="1" ht="18" customHeight="1" x14ac:dyDescent="0.25">
      <c r="A60" s="69" t="s">
        <v>59</v>
      </c>
      <c r="B60" s="69"/>
      <c r="C60" s="69"/>
      <c r="D60" s="69"/>
      <c r="E60" s="69"/>
      <c r="F60" s="69"/>
      <c r="G60" s="2"/>
    </row>
    <row r="61" spans="1:7" ht="32.1" customHeight="1" x14ac:dyDescent="0.25">
      <c r="A61" s="70" t="s">
        <v>60</v>
      </c>
      <c r="B61" s="70"/>
      <c r="C61" s="70"/>
      <c r="D61" s="70"/>
      <c r="E61" s="70"/>
      <c r="F61" s="70"/>
    </row>
    <row r="62" spans="1:7" ht="15.9" customHeight="1" x14ac:dyDescent="0.25">
      <c r="A62" s="71" t="s">
        <v>61</v>
      </c>
      <c r="B62" s="71"/>
      <c r="C62" s="71"/>
      <c r="D62" s="71"/>
      <c r="E62" s="71"/>
      <c r="F62" s="71"/>
    </row>
    <row r="64" spans="1:7" ht="19.5" customHeight="1" x14ac:dyDescent="0.25"/>
    <row r="65" ht="31.5" customHeight="1" x14ac:dyDescent="0.25"/>
    <row r="66" ht="33.75" customHeight="1" x14ac:dyDescent="0.25"/>
    <row r="67" ht="21" customHeight="1" x14ac:dyDescent="0.25"/>
    <row r="68" ht="33" customHeight="1" x14ac:dyDescent="0.25"/>
    <row r="69" ht="20.25" customHeight="1" x14ac:dyDescent="0.25"/>
  </sheetData>
  <mergeCells count="13">
    <mergeCell ref="A1:F1"/>
    <mergeCell ref="A2:F2"/>
    <mergeCell ref="A3:F3"/>
    <mergeCell ref="A61:F61"/>
    <mergeCell ref="A62:F62"/>
    <mergeCell ref="B6:B7"/>
    <mergeCell ref="C6:C7"/>
    <mergeCell ref="D6:D7"/>
    <mergeCell ref="A5:F5"/>
    <mergeCell ref="E6:F6"/>
    <mergeCell ref="A58:F58"/>
    <mergeCell ref="A59:F59"/>
    <mergeCell ref="A60:F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by 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2014-03-06T16:10:01Z</dcterms:created>
  <dcterms:modified xsi:type="dcterms:W3CDTF">2014-03-06T16:24:50Z</dcterms:modified>
</cp:coreProperties>
</file>