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2980" windowHeight="10050"/>
  </bookViews>
  <sheets>
    <sheet name="RI Summary" sheetId="1" r:id="rId1"/>
  </sheets>
  <calcPr calcId="145621" concurrentCalc="0"/>
</workbook>
</file>

<file path=xl/calcChain.xml><?xml version="1.0" encoding="utf-8"?>
<calcChain xmlns="http://schemas.openxmlformats.org/spreadsheetml/2006/main">
  <c r="D8" i="1" l="1"/>
  <c r="D7" i="1"/>
  <c r="D31" i="1"/>
  <c r="D36" i="1"/>
  <c r="D44" i="1"/>
  <c r="E8" i="1"/>
  <c r="E7" i="1"/>
  <c r="E31" i="1"/>
  <c r="E36" i="1"/>
  <c r="E44" i="1"/>
  <c r="H44" i="1"/>
  <c r="I44" i="1"/>
  <c r="C8" i="1"/>
  <c r="C7" i="1"/>
  <c r="C31" i="1"/>
  <c r="C36" i="1"/>
  <c r="C44" i="1"/>
  <c r="F44" i="1"/>
  <c r="G44" i="1"/>
  <c r="H43" i="1"/>
  <c r="I43" i="1"/>
  <c r="G43" i="1"/>
  <c r="F43" i="1"/>
  <c r="H42" i="1"/>
  <c r="I42" i="1"/>
  <c r="F42" i="1"/>
  <c r="G42" i="1"/>
  <c r="H41" i="1"/>
  <c r="I41" i="1"/>
  <c r="F41" i="1"/>
  <c r="G41" i="1"/>
  <c r="H40" i="1"/>
  <c r="I40" i="1"/>
  <c r="F40" i="1"/>
  <c r="G40" i="1"/>
  <c r="H39" i="1"/>
  <c r="I39" i="1"/>
  <c r="F39" i="1"/>
  <c r="G39" i="1"/>
  <c r="H38" i="1"/>
  <c r="I38" i="1"/>
  <c r="F38" i="1"/>
  <c r="G38" i="1"/>
  <c r="H37" i="1"/>
  <c r="I37" i="1"/>
  <c r="F37" i="1"/>
  <c r="G37" i="1"/>
  <c r="H36" i="1"/>
  <c r="I36" i="1"/>
  <c r="F36" i="1"/>
  <c r="G36" i="1"/>
  <c r="H35" i="1"/>
  <c r="I35" i="1"/>
  <c r="F35" i="1"/>
  <c r="G35" i="1"/>
  <c r="H34" i="1"/>
  <c r="I34" i="1"/>
  <c r="F34" i="1"/>
  <c r="G34" i="1"/>
  <c r="H33" i="1"/>
  <c r="I33" i="1"/>
  <c r="F33" i="1"/>
  <c r="G33" i="1"/>
  <c r="H32" i="1"/>
  <c r="I32" i="1"/>
  <c r="F32" i="1"/>
  <c r="G32" i="1"/>
  <c r="H31" i="1"/>
  <c r="I31" i="1"/>
  <c r="F31" i="1"/>
  <c r="G31" i="1"/>
  <c r="H30" i="1"/>
  <c r="I30" i="1"/>
  <c r="F30" i="1"/>
  <c r="G30" i="1"/>
  <c r="H29" i="1"/>
  <c r="I29" i="1"/>
  <c r="F29" i="1"/>
  <c r="G29" i="1"/>
  <c r="I28" i="1"/>
  <c r="H28" i="1"/>
  <c r="G28" i="1"/>
  <c r="F28" i="1"/>
  <c r="H27" i="1"/>
  <c r="I27" i="1"/>
  <c r="F27" i="1"/>
  <c r="G27" i="1"/>
  <c r="H26" i="1"/>
  <c r="I26" i="1"/>
  <c r="F26" i="1"/>
  <c r="G26" i="1"/>
  <c r="H25" i="1"/>
  <c r="I25" i="1"/>
  <c r="F25" i="1"/>
  <c r="G25" i="1"/>
  <c r="H24" i="1"/>
  <c r="I24" i="1"/>
  <c r="F24" i="1"/>
  <c r="G24" i="1"/>
  <c r="H23" i="1"/>
  <c r="I23" i="1"/>
  <c r="F23" i="1"/>
  <c r="G23" i="1"/>
  <c r="H22" i="1"/>
  <c r="I22" i="1"/>
  <c r="F22" i="1"/>
  <c r="G22" i="1"/>
  <c r="H21" i="1"/>
  <c r="I21" i="1"/>
  <c r="F21" i="1"/>
  <c r="G21" i="1"/>
  <c r="H20" i="1"/>
  <c r="I20" i="1"/>
  <c r="F20" i="1"/>
  <c r="G20" i="1"/>
  <c r="H19" i="1"/>
  <c r="I19" i="1"/>
  <c r="F19" i="1"/>
  <c r="G19" i="1"/>
  <c r="H18" i="1"/>
  <c r="I18" i="1"/>
  <c r="F18" i="1"/>
  <c r="G18" i="1"/>
  <c r="H17" i="1"/>
  <c r="I17" i="1"/>
  <c r="F17" i="1"/>
  <c r="G17" i="1"/>
  <c r="H16" i="1"/>
  <c r="I16" i="1"/>
  <c r="F16" i="1"/>
  <c r="G16" i="1"/>
  <c r="H15" i="1"/>
  <c r="I15" i="1"/>
  <c r="F15" i="1"/>
  <c r="G15" i="1"/>
  <c r="H14" i="1"/>
  <c r="I14" i="1"/>
  <c r="F14" i="1"/>
  <c r="G14" i="1"/>
  <c r="H13" i="1"/>
  <c r="I13" i="1"/>
  <c r="F13" i="1"/>
  <c r="G13" i="1"/>
  <c r="H12" i="1"/>
  <c r="I12" i="1"/>
  <c r="G12" i="1"/>
  <c r="F12" i="1"/>
  <c r="H11" i="1"/>
  <c r="I11" i="1"/>
  <c r="F11" i="1"/>
  <c r="G11" i="1"/>
  <c r="H10" i="1"/>
  <c r="I10" i="1"/>
  <c r="F10" i="1"/>
  <c r="G10" i="1"/>
  <c r="H9" i="1"/>
  <c r="I9" i="1"/>
  <c r="F9" i="1"/>
  <c r="G9" i="1"/>
  <c r="H8" i="1"/>
  <c r="I8" i="1"/>
  <c r="F8" i="1"/>
  <c r="G8" i="1"/>
  <c r="H7" i="1"/>
  <c r="I7" i="1"/>
  <c r="F7" i="1"/>
  <c r="G7" i="1"/>
</calcChain>
</file>

<file path=xl/sharedStrings.xml><?xml version="1.0" encoding="utf-8"?>
<sst xmlns="http://schemas.openxmlformats.org/spreadsheetml/2006/main" count="58" uniqueCount="55">
  <si>
    <t>(Dollars in Millions)</t>
  </si>
  <si>
    <t>Amount</t>
  </si>
  <si>
    <t>Percent</t>
  </si>
  <si>
    <t>FY 2015
Request</t>
  </si>
  <si>
    <t>FY 2015 Request to Congress</t>
  </si>
  <si>
    <t>FY 2013
Actual</t>
  </si>
  <si>
    <t>FY 2014
Estimate</t>
  </si>
  <si>
    <t>National Science Foundation
Research Infrastructure Summary</t>
  </si>
  <si>
    <t xml:space="preserve">FY 2015 Request change over: </t>
  </si>
  <si>
    <t>FY 2014
 Estimate</t>
  </si>
  <si>
    <t>Facilities</t>
  </si>
  <si>
    <t>Academic Research Fleet</t>
  </si>
  <si>
    <t>ARF-Academic Research Fleet, Ship Ops &amp; Upgrades</t>
  </si>
  <si>
    <r>
      <t>ARF-Regional Class Research Vessels (RCRV)</t>
    </r>
    <r>
      <rPr>
        <i/>
        <vertAlign val="superscript"/>
        <sz val="10"/>
        <color indexed="8"/>
        <rFont val="Times New Roman"/>
        <family val="1"/>
      </rPr>
      <t>1</t>
    </r>
  </si>
  <si>
    <t>Arecibo Observatory</t>
  </si>
  <si>
    <t>AST Portfolio Review Implementation</t>
  </si>
  <si>
    <t>Cornell High Energy Synchrotron Source (CHESS)</t>
  </si>
  <si>
    <t>Gemini Observatory</t>
  </si>
  <si>
    <t>Geodetic Facilities for the Advancement of Geoscience and 
   EarthScope (GAGE)</t>
  </si>
  <si>
    <t>IceCube Neutrino Observatory (IceCube)</t>
  </si>
  <si>
    <t>International Ocean Discovery Program (IODP)</t>
  </si>
  <si>
    <t>Large Hadron Collider (LHC)</t>
  </si>
  <si>
    <t>Laser-Interferometer Gravity-wave Observatory (LIGO)</t>
  </si>
  <si>
    <t>National High-Magnetic Field Laboratory (NHMFL)</t>
  </si>
  <si>
    <t>National Nanotechnology Infrastructure Network (NNIN)</t>
  </si>
  <si>
    <r>
      <t>National Solar Observatory (NSO)</t>
    </r>
    <r>
      <rPr>
        <vertAlign val="superscript"/>
        <sz val="11"/>
        <color indexed="8"/>
        <rFont val="Times New Roman"/>
        <family val="1"/>
      </rPr>
      <t>2</t>
    </r>
  </si>
  <si>
    <t>National Superconducting Cyclotron Laboratory (NSCL)(MSU 
   Cyclotron)</t>
  </si>
  <si>
    <t>Network for Earthquake Engineering Simulation (NEES)</t>
  </si>
  <si>
    <r>
      <t>Other Facilities</t>
    </r>
    <r>
      <rPr>
        <vertAlign val="superscript"/>
        <sz val="11"/>
        <color indexed="8"/>
        <rFont val="Times New Roman"/>
        <family val="1"/>
      </rPr>
      <t>3</t>
    </r>
  </si>
  <si>
    <t>Polar Facilities and Logistics</t>
  </si>
  <si>
    <t>Seismological Facilities for Advancement of Geoscience &amp; 
   EarthScope (SAGE)</t>
  </si>
  <si>
    <t>Other Facilities Investments</t>
  </si>
  <si>
    <r>
      <t>Major Research Equipment and Facilities Construction</t>
    </r>
    <r>
      <rPr>
        <vertAlign val="superscript"/>
        <sz val="11"/>
        <color theme="1"/>
        <rFont val="Times New Roman"/>
        <family val="1"/>
      </rPr>
      <t>4</t>
    </r>
  </si>
  <si>
    <r>
      <t>Facilities Pre-Construction Planning</t>
    </r>
    <r>
      <rPr>
        <vertAlign val="superscript"/>
        <sz val="11"/>
        <color theme="1"/>
        <rFont val="Times New Roman"/>
        <family val="1"/>
      </rPr>
      <t>5</t>
    </r>
  </si>
  <si>
    <t>Federally Funded R&amp;D Centers</t>
  </si>
  <si>
    <t>National Center for Atmospheric Research (NCAR)</t>
  </si>
  <si>
    <t>National Optical Astronomy Observatories (NOAO)</t>
  </si>
  <si>
    <r>
      <t>National Radio Astronomy Observatories (NRAO)</t>
    </r>
    <r>
      <rPr>
        <vertAlign val="superscript"/>
        <sz val="11"/>
        <color indexed="8"/>
        <rFont val="Times New Roman"/>
        <family val="1"/>
      </rPr>
      <t>6</t>
    </r>
  </si>
  <si>
    <t>Science &amp; Technology Policy Institute (STPI)</t>
  </si>
  <si>
    <t>Other Research Instrumentation and Infrastructure</t>
  </si>
  <si>
    <t>Major Research Instrumentation (MRI)</t>
  </si>
  <si>
    <t>National Center for Science &amp; Engineering Statistics (NCSES)</t>
  </si>
  <si>
    <t xml:space="preserve">NCSES Science of Science and Innovation Policy (SciSIP) 
   Activities </t>
  </si>
  <si>
    <t>Networking and Computational Resources Infrastructure 
   and Services</t>
  </si>
  <si>
    <t>Polar Environment, Health, and Safety (PEHS)</t>
  </si>
  <si>
    <r>
      <t>Research Resources</t>
    </r>
    <r>
      <rPr>
        <vertAlign val="superscript"/>
        <sz val="11"/>
        <color indexed="8"/>
        <rFont val="Times New Roman"/>
        <family val="1"/>
      </rPr>
      <t>7</t>
    </r>
  </si>
  <si>
    <t>Research Resources – Public Access Initiative</t>
  </si>
  <si>
    <t>RESEARCH INFRASTRUCTURE TOTAL</t>
  </si>
  <si>
    <r>
      <t xml:space="preserve">1 </t>
    </r>
    <r>
      <rPr>
        <sz val="9"/>
        <rFont val="Times New Roman"/>
        <family val="1"/>
      </rPr>
      <t>Regional Class Research Vessels are a Pre-construction Planning project for potential MREFC funding.  This funding is shown here (Academic Resesarch Fleet) and is not included under Pre-construction Planning.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</si>
  <si>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The total presented in FY 2015 does not include $5.0 million for operations and maintenance support for the DKIST facility construction project.  That funding is captured within the total presented on the MREFC line.          </t>
    </r>
  </si>
  <si>
    <r>
      <t xml:space="preserve">3 </t>
    </r>
    <r>
      <rPr>
        <sz val="9"/>
        <rFont val="Times New Roman"/>
        <family val="1"/>
      </rPr>
      <t>Other Facilities includes support for other materials research facilities.</t>
    </r>
  </si>
  <si>
    <r>
      <t xml:space="preserve">4 </t>
    </r>
    <r>
      <rPr>
        <sz val="9"/>
        <rFont val="Times New Roman"/>
        <family val="1"/>
      </rPr>
      <t>Funding levels for MREFC Projects in this table include support for: a) concept and development associated with ongoing and requested MREFC projects provided through the R&amp;RA account; b) initial support for operations and maintenance provided through the R&amp;RA account (except for ALMA, which is included in the funding for NRAO); and c) implementation support provided through the MREFC account.</t>
    </r>
  </si>
  <si>
    <r>
      <t>5</t>
    </r>
    <r>
      <rPr>
        <sz val="9"/>
        <rFont val="Times New Roman"/>
        <family val="1"/>
      </rPr>
      <t xml:space="preserve"> Pre-construction planning includes funding for potential next generation multi-user facilities.  Not included in this line are Regional Class Research Vessels, shown here under the Academic Research Fleet.</t>
    </r>
  </si>
  <si>
    <r>
      <t xml:space="preserve">6 </t>
    </r>
    <r>
      <rPr>
        <sz val="9"/>
        <rFont val="Times New Roman"/>
        <family val="1"/>
      </rPr>
      <t>Funding for the National Radio Astronomy Observatory (NRAO) includes operation and maintenance support for the Atacama Large Millimeter Array (ALMA).</t>
    </r>
  </si>
  <si>
    <r>
      <t xml:space="preserve">7  </t>
    </r>
    <r>
      <rPr>
        <sz val="9"/>
        <rFont val="Times New Roman"/>
        <family val="1"/>
      </rPr>
      <t>Funding for Research Resources includes support for the operation and maintenance of minor facilities, infrastructure and instrumentation, field stations, museum collections, etc.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</si>
</sst>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&quot;$&quot;#,##0.00;\-&quot;$&quot;#,##0.00;&quot;-&quot;??"/>
    <numFmt numFmtId="165" formatCode="#,##0.00;\-#,##0.00;&quot;-&quot;??"/>
    <numFmt numFmtId="166" formatCode="0.0%;0.0%;&quot;-&quot;??"/>
    <numFmt numFmtId="167" formatCode="[$-10409]0.00%"/>
  </numFmts>
  <fonts count="19" x14ac:knownFonts="1">
    <font>
      <sz val="11"/>
      <color theme="1"/>
      <name val="Times New Roman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sz val="9"/>
      <color theme="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0"/>
      <color indexed="8"/>
      <name val="Times New Roman"/>
      <family val="1"/>
    </font>
    <font>
      <i/>
      <sz val="10"/>
      <color theme="1"/>
      <name val="Times New Roman"/>
      <family val="1"/>
    </font>
    <font>
      <i/>
      <vertAlign val="superscript"/>
      <sz val="10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/>
  </cellStyleXfs>
  <cellXfs count="78">
    <xf numFmtId="0" fontId="0" fillId="0" borderId="0" xfId="0"/>
    <xf numFmtId="0" fontId="10" fillId="0" borderId="0" xfId="1" applyFont="1" applyFill="1" applyAlignment="1" applyProtection="1">
      <alignment horizontal="center" vertical="top" wrapText="1" readingOrder="1"/>
      <protection locked="0"/>
    </xf>
    <xf numFmtId="0" fontId="4" fillId="0" borderId="0" xfId="1"/>
    <xf numFmtId="0" fontId="12" fillId="0" borderId="0" xfId="1" applyFont="1" applyFill="1" applyAlignment="1" applyProtection="1">
      <alignment horizontal="center" vertical="top" wrapText="1" readingOrder="1"/>
      <protection locked="0"/>
    </xf>
    <xf numFmtId="0" fontId="9" fillId="0" borderId="0" xfId="1" applyFont="1" applyFill="1" applyBorder="1" applyAlignment="1" applyProtection="1">
      <alignment horizontal="center" wrapText="1" readingOrder="1"/>
      <protection locked="0"/>
    </xf>
    <xf numFmtId="0" fontId="1" fillId="0" borderId="0" xfId="1" applyFont="1" applyFill="1" applyBorder="1" applyAlignment="1" applyProtection="1">
      <alignment horizontal="center" vertical="center" wrapText="1" readingOrder="1"/>
      <protection locked="0"/>
    </xf>
    <xf numFmtId="0" fontId="1" fillId="0" borderId="0" xfId="1" applyFont="1" applyFill="1"/>
    <xf numFmtId="0" fontId="1" fillId="0" borderId="0" xfId="1" applyFont="1" applyFill="1" applyBorder="1" applyAlignment="1" applyProtection="1">
      <alignment horizontal="center" wrapText="1" readingOrder="1"/>
      <protection locked="0"/>
    </xf>
    <xf numFmtId="0" fontId="1" fillId="0" borderId="9" xfId="1" applyFont="1" applyFill="1" applyBorder="1" applyAlignment="1" applyProtection="1">
      <alignment horizontal="right" wrapText="1" readingOrder="1"/>
      <protection locked="0"/>
    </xf>
    <xf numFmtId="0" fontId="1" fillId="0" borderId="10" xfId="1" applyFont="1" applyFill="1" applyBorder="1" applyAlignment="1" applyProtection="1">
      <alignment horizontal="right" wrapText="1" readingOrder="1"/>
      <protection locked="0"/>
    </xf>
    <xf numFmtId="0" fontId="1" fillId="0" borderId="1" xfId="1" applyFont="1" applyFill="1" applyBorder="1" applyAlignment="1" applyProtection="1">
      <alignment horizontal="right" wrapText="1" readingOrder="1"/>
      <protection locked="0"/>
    </xf>
    <xf numFmtId="0" fontId="1" fillId="0" borderId="0" xfId="1" applyFont="1" applyFill="1" applyBorder="1" applyAlignment="1" applyProtection="1">
      <alignment horizontal="right" wrapText="1" readingOrder="1"/>
      <protection locked="0"/>
    </xf>
    <xf numFmtId="164" fontId="13" fillId="0" borderId="0" xfId="1" applyNumberFormat="1" applyFont="1" applyFill="1" applyBorder="1" applyAlignment="1" applyProtection="1">
      <alignment vertical="top" wrapText="1" readingOrder="1"/>
      <protection locked="0"/>
    </xf>
    <xf numFmtId="164" fontId="13" fillId="0" borderId="12" xfId="1" applyNumberFormat="1" applyFont="1" applyFill="1" applyBorder="1" applyAlignment="1" applyProtection="1">
      <alignment vertical="top" wrapText="1" readingOrder="1"/>
      <protection locked="0"/>
    </xf>
    <xf numFmtId="164" fontId="13" fillId="0" borderId="7" xfId="1" applyNumberFormat="1" applyFont="1" applyFill="1" applyBorder="1" applyAlignment="1" applyProtection="1">
      <alignment horizontal="right" vertical="top" wrapText="1" readingOrder="1"/>
      <protection locked="0"/>
    </xf>
    <xf numFmtId="166" fontId="13" fillId="0" borderId="8" xfId="1" applyNumberFormat="1" applyFont="1" applyFill="1" applyBorder="1" applyAlignment="1" applyProtection="1">
      <alignment horizontal="right" vertical="top" wrapText="1" readingOrder="1"/>
      <protection locked="0"/>
    </xf>
    <xf numFmtId="164" fontId="13" fillId="0" borderId="0" xfId="1" applyNumberFormat="1" applyFont="1" applyFill="1" applyBorder="1" applyAlignment="1" applyProtection="1">
      <alignment horizontal="right" vertical="top" wrapText="1" readingOrder="1"/>
      <protection locked="0"/>
    </xf>
    <xf numFmtId="167" fontId="13" fillId="0" borderId="0" xfId="1" applyNumberFormat="1" applyFont="1" applyFill="1" applyBorder="1" applyAlignment="1" applyProtection="1">
      <alignment horizontal="right" vertical="top" wrapText="1" readingOrder="1"/>
      <protection locked="0"/>
    </xf>
    <xf numFmtId="0" fontId="1" fillId="0" borderId="7" xfId="1" applyFont="1" applyFill="1" applyBorder="1" applyAlignment="1" applyProtection="1">
      <alignment vertical="top" wrapText="1" readingOrder="1"/>
      <protection locked="0"/>
    </xf>
    <xf numFmtId="0" fontId="1" fillId="0" borderId="0" xfId="1" applyFont="1" applyFill="1" applyBorder="1" applyAlignment="1" applyProtection="1">
      <alignment vertical="top" wrapText="1" readingOrder="1"/>
      <protection locked="0"/>
    </xf>
    <xf numFmtId="165" fontId="1" fillId="0" borderId="0" xfId="1" applyNumberFormat="1" applyFont="1" applyFill="1" applyBorder="1" applyAlignment="1" applyProtection="1">
      <alignment vertical="top" wrapText="1" readingOrder="1"/>
      <protection locked="0"/>
    </xf>
    <xf numFmtId="165" fontId="1" fillId="0" borderId="12" xfId="1" applyNumberFormat="1" applyFont="1" applyFill="1" applyBorder="1" applyAlignment="1" applyProtection="1">
      <alignment vertical="top" wrapText="1" readingOrder="1"/>
      <protection locked="0"/>
    </xf>
    <xf numFmtId="165" fontId="1" fillId="0" borderId="7" xfId="1" applyNumberFormat="1" applyFont="1" applyFill="1" applyBorder="1" applyAlignment="1" applyProtection="1">
      <alignment horizontal="right" vertical="top" wrapText="1" readingOrder="1"/>
      <protection locked="0"/>
    </xf>
    <xf numFmtId="166" fontId="1" fillId="0" borderId="8" xfId="1" applyNumberFormat="1" applyFont="1" applyFill="1" applyBorder="1" applyAlignment="1" applyProtection="1">
      <alignment horizontal="right" vertical="top" wrapText="1" readingOrder="1"/>
      <protection locked="0"/>
    </xf>
    <xf numFmtId="165" fontId="1" fillId="0" borderId="0" xfId="1" applyNumberFormat="1" applyFont="1" applyFill="1" applyBorder="1" applyAlignment="1" applyProtection="1">
      <alignment horizontal="right" vertical="top" wrapText="1" readingOrder="1"/>
      <protection locked="0"/>
    </xf>
    <xf numFmtId="167" fontId="1" fillId="0" borderId="0" xfId="1" applyNumberFormat="1" applyFont="1" applyFill="1" applyBorder="1" applyAlignment="1" applyProtection="1">
      <alignment horizontal="right" vertical="top" wrapText="1" readingOrder="1"/>
      <protection locked="0"/>
    </xf>
    <xf numFmtId="0" fontId="1" fillId="0" borderId="0" xfId="0" applyFont="1"/>
    <xf numFmtId="0" fontId="1" fillId="0" borderId="7" xfId="1" applyFont="1" applyFill="1" applyBorder="1"/>
    <xf numFmtId="0" fontId="14" fillId="0" borderId="0" xfId="0" applyFont="1" applyAlignment="1" applyProtection="1">
      <alignment horizontal="left" vertical="top" wrapText="1" indent="1" readingOrder="1"/>
      <protection locked="0"/>
    </xf>
    <xf numFmtId="165" fontId="15" fillId="0" borderId="0" xfId="1" applyNumberFormat="1" applyFont="1" applyFill="1" applyBorder="1" applyAlignment="1" applyProtection="1">
      <alignment vertical="top" wrapText="1" readingOrder="1"/>
      <protection locked="0"/>
    </xf>
    <xf numFmtId="165" fontId="15" fillId="0" borderId="12" xfId="1" applyNumberFormat="1" applyFont="1" applyFill="1" applyBorder="1" applyAlignment="1" applyProtection="1">
      <alignment vertical="top" wrapText="1" readingOrder="1"/>
      <protection locked="0"/>
    </xf>
    <xf numFmtId="165" fontId="15" fillId="0" borderId="7" xfId="1" applyNumberFormat="1" applyFont="1" applyFill="1" applyBorder="1" applyAlignment="1" applyProtection="1">
      <alignment horizontal="right" vertical="top" wrapText="1" readingOrder="1"/>
      <protection locked="0"/>
    </xf>
    <xf numFmtId="166" fontId="15" fillId="0" borderId="8" xfId="1" applyNumberFormat="1" applyFont="1" applyFill="1" applyBorder="1" applyAlignment="1" applyProtection="1">
      <alignment horizontal="right" vertical="top" wrapText="1" readingOrder="1"/>
      <protection locked="0"/>
    </xf>
    <xf numFmtId="165" fontId="15" fillId="0" borderId="0" xfId="1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7" fillId="0" borderId="0" xfId="0" applyFont="1" applyFill="1" applyAlignment="1" applyProtection="1">
      <alignment vertical="top" wrapText="1" readingOrder="1"/>
      <protection locked="0"/>
    </xf>
    <xf numFmtId="0" fontId="1" fillId="0" borderId="7" xfId="1" applyFont="1" applyFill="1" applyBorder="1" applyAlignment="1"/>
    <xf numFmtId="0" fontId="1" fillId="0" borderId="0" xfId="0" applyFont="1" applyFill="1"/>
    <xf numFmtId="0" fontId="0" fillId="0" borderId="0" xfId="0" applyFill="1"/>
    <xf numFmtId="164" fontId="13" fillId="0" borderId="5" xfId="1" applyNumberFormat="1" applyFont="1" applyFill="1" applyBorder="1" applyAlignment="1" applyProtection="1">
      <alignment vertical="top" wrapText="1" readingOrder="1"/>
      <protection locked="0"/>
    </xf>
    <xf numFmtId="164" fontId="13" fillId="0" borderId="14" xfId="1" applyNumberFormat="1" applyFont="1" applyFill="1" applyBorder="1" applyAlignment="1" applyProtection="1">
      <alignment vertical="top" wrapText="1" readingOrder="1"/>
      <protection locked="0"/>
    </xf>
    <xf numFmtId="164" fontId="13" fillId="0" borderId="4" xfId="1" applyNumberFormat="1" applyFont="1" applyFill="1" applyBorder="1" applyAlignment="1" applyProtection="1">
      <alignment horizontal="right" vertical="top" wrapText="1" readingOrder="1"/>
      <protection locked="0"/>
    </xf>
    <xf numFmtId="166" fontId="13" fillId="0" borderId="6" xfId="1" applyNumberFormat="1" applyFont="1" applyFill="1" applyBorder="1" applyAlignment="1" applyProtection="1">
      <alignment horizontal="right" vertical="top" wrapText="1" readingOrder="1"/>
      <protection locked="0"/>
    </xf>
    <xf numFmtId="164" fontId="13" fillId="0" borderId="5" xfId="1" applyNumberFormat="1" applyFont="1" applyFill="1" applyBorder="1" applyAlignment="1" applyProtection="1">
      <alignment horizontal="right" vertical="top" wrapText="1" readingOrder="1"/>
      <protection locked="0"/>
    </xf>
    <xf numFmtId="0" fontId="3" fillId="0" borderId="0" xfId="1" applyFont="1" applyFill="1" applyBorder="1" applyAlignment="1">
      <alignment wrapText="1"/>
    </xf>
    <xf numFmtId="0" fontId="3" fillId="0" borderId="0" xfId="1" applyFont="1" applyFill="1" applyAlignment="1">
      <alignment wrapText="1"/>
    </xf>
    <xf numFmtId="0" fontId="3" fillId="0" borderId="0" xfId="1" applyFont="1" applyFill="1"/>
    <xf numFmtId="164" fontId="3" fillId="0" borderId="0" xfId="1" applyNumberFormat="1" applyFont="1" applyFill="1"/>
    <xf numFmtId="0" fontId="6" fillId="0" borderId="0" xfId="1" applyFont="1" applyFill="1" applyBorder="1" applyAlignment="1">
      <alignment horizontal="left" vertical="top" wrapText="1"/>
    </xf>
    <xf numFmtId="0" fontId="1" fillId="0" borderId="5" xfId="1" applyFont="1" applyFill="1" applyBorder="1" applyAlignment="1" applyProtection="1">
      <alignment horizontal="center" vertical="center" wrapText="1" readingOrder="1"/>
      <protection locked="0"/>
    </xf>
    <xf numFmtId="0" fontId="1" fillId="0" borderId="6" xfId="1" applyFont="1" applyFill="1" applyBorder="1" applyAlignment="1" applyProtection="1">
      <alignment horizontal="center" vertical="center" wrapText="1" readingOrder="1"/>
      <protection locked="0"/>
    </xf>
    <xf numFmtId="0" fontId="1" fillId="0" borderId="4" xfId="1" applyFont="1" applyFill="1" applyBorder="1" applyAlignment="1" applyProtection="1">
      <alignment horizontal="center" wrapText="1" readingOrder="1"/>
      <protection locked="0"/>
    </xf>
    <xf numFmtId="0" fontId="1" fillId="0" borderId="6" xfId="1" applyFont="1" applyFill="1" applyBorder="1" applyAlignment="1" applyProtection="1">
      <alignment horizontal="center" wrapText="1" readingOrder="1"/>
      <protection locked="0"/>
    </xf>
    <xf numFmtId="0" fontId="2" fillId="0" borderId="0" xfId="1" applyFont="1" applyFill="1"/>
    <xf numFmtId="0" fontId="5" fillId="0" borderId="0" xfId="1" applyFont="1" applyFill="1" applyBorder="1" applyAlignment="1">
      <alignment horizontal="left" vertical="top" wrapText="1"/>
    </xf>
    <xf numFmtId="0" fontId="6" fillId="0" borderId="0" xfId="1" applyFont="1" applyFill="1" applyAlignment="1">
      <alignment horizontal="left" vertical="top" wrapText="1"/>
    </xf>
    <xf numFmtId="0" fontId="10" fillId="0" borderId="0" xfId="1" applyFont="1" applyFill="1" applyAlignment="1" applyProtection="1">
      <alignment horizontal="center" vertical="top" wrapText="1" readingOrder="1"/>
      <protection locked="0"/>
    </xf>
    <xf numFmtId="0" fontId="11" fillId="0" borderId="0" xfId="1" applyFont="1" applyFill="1" applyAlignment="1" applyProtection="1">
      <alignment horizontal="center" vertical="top" wrapText="1" readingOrder="1"/>
      <protection locked="0"/>
    </xf>
    <xf numFmtId="0" fontId="9" fillId="0" borderId="1" xfId="1" applyFont="1" applyFill="1" applyBorder="1" applyAlignment="1" applyProtection="1">
      <alignment horizontal="center" wrapText="1" readingOrder="1"/>
      <protection locked="0"/>
    </xf>
    <xf numFmtId="0" fontId="13" fillId="0" borderId="4" xfId="1" applyFont="1" applyFill="1" applyBorder="1" applyAlignment="1" applyProtection="1">
      <alignment vertical="top" wrapText="1" readingOrder="1"/>
      <protection locked="0"/>
    </xf>
    <xf numFmtId="0" fontId="13" fillId="0" borderId="5" xfId="1" applyFont="1" applyFill="1" applyBorder="1" applyAlignment="1" applyProtection="1">
      <alignment vertical="top" wrapText="1" readingOrder="1"/>
      <protection locked="0"/>
    </xf>
    <xf numFmtId="0" fontId="1" fillId="0" borderId="5" xfId="1" applyFont="1" applyFill="1" applyBorder="1" applyAlignment="1" applyProtection="1">
      <alignment horizontal="center" wrapText="1" readingOrder="1"/>
      <protection locked="0"/>
    </xf>
    <xf numFmtId="0" fontId="13" fillId="0" borderId="7" xfId="1" applyFont="1" applyFill="1" applyBorder="1" applyAlignment="1" applyProtection="1">
      <alignment vertical="top" wrapText="1" readingOrder="1"/>
      <protection locked="0"/>
    </xf>
    <xf numFmtId="0" fontId="13" fillId="0" borderId="0" xfId="1" applyFont="1" applyFill="1" applyBorder="1" applyAlignment="1" applyProtection="1">
      <alignment vertical="top" wrapText="1" readingOrder="1"/>
      <protection locked="0"/>
    </xf>
    <xf numFmtId="0" fontId="1" fillId="0" borderId="7" xfId="1" applyFont="1" applyFill="1" applyBorder="1"/>
    <xf numFmtId="0" fontId="1" fillId="0" borderId="0" xfId="1" applyFont="1" applyFill="1" applyBorder="1"/>
    <xf numFmtId="0" fontId="1" fillId="0" borderId="3" xfId="1" applyFont="1" applyFill="1" applyBorder="1" applyAlignment="1" applyProtection="1">
      <alignment horizontal="center" vertical="top" wrapText="1" readingOrder="1"/>
      <protection locked="0"/>
    </xf>
    <xf numFmtId="0" fontId="1" fillId="0" borderId="2" xfId="1" applyFont="1" applyFill="1" applyBorder="1" applyAlignment="1" applyProtection="1">
      <alignment horizontal="center" vertical="top" wrapText="1" readingOrder="1"/>
      <protection locked="0"/>
    </xf>
    <xf numFmtId="0" fontId="1" fillId="0" borderId="7" xfId="1" applyFont="1" applyFill="1" applyBorder="1" applyAlignment="1" applyProtection="1">
      <alignment horizontal="center" vertical="top" wrapText="1" readingOrder="1"/>
      <protection locked="0"/>
    </xf>
    <xf numFmtId="0" fontId="1" fillId="0" borderId="0" xfId="1" applyFont="1" applyFill="1" applyBorder="1" applyAlignment="1" applyProtection="1">
      <alignment horizontal="center" vertical="top" wrapText="1" readingOrder="1"/>
      <protection locked="0"/>
    </xf>
    <xf numFmtId="0" fontId="1" fillId="0" borderId="9" xfId="1" applyFont="1" applyFill="1" applyBorder="1" applyAlignment="1" applyProtection="1">
      <alignment horizontal="center" vertical="top" wrapText="1" readingOrder="1"/>
      <protection locked="0"/>
    </xf>
    <xf numFmtId="0" fontId="1" fillId="0" borderId="1" xfId="1" applyFont="1" applyFill="1" applyBorder="1" applyAlignment="1" applyProtection="1">
      <alignment horizontal="center" vertical="top" wrapText="1" readingOrder="1"/>
      <protection locked="0"/>
    </xf>
    <xf numFmtId="0" fontId="1" fillId="0" borderId="2" xfId="1" applyFont="1" applyFill="1" applyBorder="1" applyAlignment="1" applyProtection="1">
      <alignment horizontal="right" wrapText="1" readingOrder="1"/>
      <protection locked="0"/>
    </xf>
    <xf numFmtId="0" fontId="1" fillId="0" borderId="0" xfId="1" applyFont="1" applyFill="1" applyBorder="1" applyAlignment="1" applyProtection="1">
      <alignment horizontal="right" wrapText="1" readingOrder="1"/>
      <protection locked="0"/>
    </xf>
    <xf numFmtId="0" fontId="1" fillId="0" borderId="1" xfId="1" applyFont="1" applyFill="1" applyBorder="1" applyAlignment="1" applyProtection="1">
      <alignment horizontal="right" wrapText="1" readingOrder="1"/>
      <protection locked="0"/>
    </xf>
    <xf numFmtId="0" fontId="1" fillId="0" borderId="11" xfId="1" applyFont="1" applyFill="1" applyBorder="1" applyAlignment="1" applyProtection="1">
      <alignment horizontal="right" wrapText="1" readingOrder="1"/>
      <protection locked="0"/>
    </xf>
    <xf numFmtId="0" fontId="1" fillId="0" borderId="12" xfId="1" applyFont="1" applyFill="1" applyBorder="1" applyAlignment="1" applyProtection="1">
      <alignment horizontal="right" wrapText="1" readingOrder="1"/>
      <protection locked="0"/>
    </xf>
    <xf numFmtId="0" fontId="1" fillId="0" borderId="13" xfId="1" applyFont="1" applyFill="1" applyBorder="1" applyAlignment="1" applyProtection="1">
      <alignment horizontal="right" wrapText="1" readingOrder="1"/>
      <protection locked="0"/>
    </xf>
  </cellXfs>
  <cellStyles count="5">
    <cellStyle name="Currency 2" xfId="2"/>
    <cellStyle name="Normal" xfId="0" builtinId="0"/>
    <cellStyle name="Normal 2" xfId="4"/>
    <cellStyle name="Normal 3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showGridLines="0" tabSelected="1" workbookViewId="0">
      <selection activeCell="C13" sqref="C13"/>
    </sheetView>
  </sheetViews>
  <sheetFormatPr defaultRowHeight="15" x14ac:dyDescent="0.25"/>
  <cols>
    <col min="1" max="1" width="2.7109375" customWidth="1"/>
    <col min="2" max="2" width="57.7109375" customWidth="1"/>
    <col min="3" max="5" width="12.85546875" customWidth="1"/>
    <col min="6" max="9" width="9.7109375" customWidth="1"/>
    <col min="10" max="10" width="8.85546875" style="38"/>
  </cols>
  <sheetData>
    <row r="1" spans="1:12" ht="42" customHeight="1" x14ac:dyDescent="0.25">
      <c r="A1" s="56" t="s">
        <v>7</v>
      </c>
      <c r="B1" s="56"/>
      <c r="C1" s="56"/>
      <c r="D1" s="56"/>
      <c r="E1" s="56"/>
      <c r="F1" s="56"/>
      <c r="G1" s="56"/>
      <c r="H1" s="56"/>
      <c r="I1" s="56"/>
      <c r="J1" s="1"/>
      <c r="K1" s="2"/>
      <c r="L1" s="2"/>
    </row>
    <row r="2" spans="1:12" ht="18" customHeight="1" x14ac:dyDescent="0.25">
      <c r="A2" s="57" t="s">
        <v>4</v>
      </c>
      <c r="B2" s="57"/>
      <c r="C2" s="57"/>
      <c r="D2" s="57"/>
      <c r="E2" s="57"/>
      <c r="F2" s="57"/>
      <c r="G2" s="57"/>
      <c r="H2" s="57"/>
      <c r="I2" s="57"/>
      <c r="J2" s="3"/>
      <c r="K2" s="2"/>
      <c r="L2" s="2"/>
    </row>
    <row r="3" spans="1:12" ht="15" customHeight="1" thickBot="1" x14ac:dyDescent="0.3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4"/>
      <c r="K3" s="2"/>
      <c r="L3" s="2"/>
    </row>
    <row r="4" spans="1:12" ht="15.75" thickBot="1" x14ac:dyDescent="0.3">
      <c r="A4" s="66"/>
      <c r="B4" s="67"/>
      <c r="C4" s="72" t="s">
        <v>5</v>
      </c>
      <c r="D4" s="72" t="s">
        <v>6</v>
      </c>
      <c r="E4" s="75" t="s">
        <v>3</v>
      </c>
      <c r="F4" s="49" t="s">
        <v>8</v>
      </c>
      <c r="G4" s="49"/>
      <c r="H4" s="49"/>
      <c r="I4" s="50"/>
      <c r="J4" s="5"/>
      <c r="K4" s="6"/>
      <c r="L4" s="6"/>
    </row>
    <row r="5" spans="1:12" ht="30.6" customHeight="1" thickBot="1" x14ac:dyDescent="0.3">
      <c r="A5" s="68"/>
      <c r="B5" s="69"/>
      <c r="C5" s="73"/>
      <c r="D5" s="73"/>
      <c r="E5" s="76"/>
      <c r="F5" s="51" t="s">
        <v>5</v>
      </c>
      <c r="G5" s="52"/>
      <c r="H5" s="61" t="s">
        <v>9</v>
      </c>
      <c r="I5" s="52"/>
      <c r="J5" s="7"/>
      <c r="K5" s="6"/>
      <c r="L5" s="6"/>
    </row>
    <row r="6" spans="1:12" ht="15" customHeight="1" thickBot="1" x14ac:dyDescent="0.3">
      <c r="A6" s="70"/>
      <c r="B6" s="71"/>
      <c r="C6" s="74"/>
      <c r="D6" s="74"/>
      <c r="E6" s="77"/>
      <c r="F6" s="8" t="s">
        <v>1</v>
      </c>
      <c r="G6" s="9" t="s">
        <v>2</v>
      </c>
      <c r="H6" s="10" t="s">
        <v>1</v>
      </c>
      <c r="I6" s="9" t="s">
        <v>2</v>
      </c>
      <c r="J6" s="11"/>
      <c r="K6" s="6"/>
      <c r="L6" s="6"/>
    </row>
    <row r="7" spans="1:12" x14ac:dyDescent="0.25">
      <c r="A7" s="62" t="s">
        <v>10</v>
      </c>
      <c r="B7" s="63"/>
      <c r="C7" s="12">
        <f>SUM(C8,C11:C27,C29:C30)</f>
        <v>901.51100000000008</v>
      </c>
      <c r="D7" s="12">
        <f>SUM(D8,D11:D27,D29:D30)</f>
        <v>962.68000000000006</v>
      </c>
      <c r="E7" s="13">
        <f>SUM(E8,E11:E27,E29:E30)</f>
        <v>982.15</v>
      </c>
      <c r="F7" s="14">
        <f>$E7-C7</f>
        <v>80.638999999999896</v>
      </c>
      <c r="G7" s="15">
        <f>IF(C7=0,"N/A",F7/C7)</f>
        <v>8.9448714436096602E-2</v>
      </c>
      <c r="H7" s="16">
        <f>$E7-D7</f>
        <v>19.469999999999914</v>
      </c>
      <c r="I7" s="15">
        <f>IF(D7=0,"N/A",H7/D7)</f>
        <v>2.0224789130344364E-2</v>
      </c>
      <c r="J7" s="17"/>
      <c r="K7" s="6"/>
      <c r="L7" s="6"/>
    </row>
    <row r="8" spans="1:12" s="26" customFormat="1" x14ac:dyDescent="0.25">
      <c r="A8" s="18"/>
      <c r="B8" s="19" t="s">
        <v>11</v>
      </c>
      <c r="C8" s="20">
        <f>SUM(C9:C10)</f>
        <v>84.143000000000001</v>
      </c>
      <c r="D8" s="20">
        <f>SUM(D9:D10)</f>
        <v>84</v>
      </c>
      <c r="E8" s="21">
        <f>SUM(E9:E10)</f>
        <v>87</v>
      </c>
      <c r="F8" s="22">
        <f t="shared" ref="F8:F44" si="0">$E8-C8</f>
        <v>2.8569999999999993</v>
      </c>
      <c r="G8" s="23">
        <f t="shared" ref="G8:G44" si="1">IF(C8=0,"N/A",F8/C8)</f>
        <v>3.3954101945497535E-2</v>
      </c>
      <c r="H8" s="24">
        <f t="shared" ref="H8:H44" si="2">$E8-D8</f>
        <v>3</v>
      </c>
      <c r="I8" s="23">
        <f t="shared" ref="I8:I44" si="3">IF(D8=0,"N/A",H8/D8)</f>
        <v>3.5714285714285712E-2</v>
      </c>
      <c r="J8" s="25"/>
      <c r="K8" s="6"/>
      <c r="L8" s="6"/>
    </row>
    <row r="9" spans="1:12" s="26" customFormat="1" x14ac:dyDescent="0.25">
      <c r="A9" s="27"/>
      <c r="B9" s="28" t="s">
        <v>12</v>
      </c>
      <c r="C9" s="29">
        <v>81.400000000000006</v>
      </c>
      <c r="D9" s="29">
        <v>83</v>
      </c>
      <c r="E9" s="30">
        <v>85</v>
      </c>
      <c r="F9" s="31">
        <f t="shared" si="0"/>
        <v>3.5999999999999943</v>
      </c>
      <c r="G9" s="32">
        <f t="shared" si="1"/>
        <v>4.4226044226044155E-2</v>
      </c>
      <c r="H9" s="33">
        <f t="shared" si="2"/>
        <v>2</v>
      </c>
      <c r="I9" s="32">
        <f t="shared" si="3"/>
        <v>2.4096385542168676E-2</v>
      </c>
      <c r="J9" s="25"/>
      <c r="K9" s="6"/>
      <c r="L9" s="6"/>
    </row>
    <row r="10" spans="1:12" s="26" customFormat="1" x14ac:dyDescent="0.25">
      <c r="A10" s="27"/>
      <c r="B10" s="28" t="s">
        <v>13</v>
      </c>
      <c r="C10" s="29">
        <v>2.7429999999999999</v>
      </c>
      <c r="D10" s="29">
        <v>1</v>
      </c>
      <c r="E10" s="30">
        <v>2</v>
      </c>
      <c r="F10" s="31">
        <f t="shared" si="0"/>
        <v>-0.74299999999999988</v>
      </c>
      <c r="G10" s="32">
        <f t="shared" si="1"/>
        <v>-0.27087130878600069</v>
      </c>
      <c r="H10" s="33">
        <f t="shared" si="2"/>
        <v>1</v>
      </c>
      <c r="I10" s="32">
        <f t="shared" si="3"/>
        <v>1</v>
      </c>
      <c r="J10" s="25"/>
      <c r="K10" s="6"/>
      <c r="L10" s="6"/>
    </row>
    <row r="11" spans="1:12" s="26" customFormat="1" x14ac:dyDescent="0.25">
      <c r="A11" s="27"/>
      <c r="B11" s="34" t="s">
        <v>14</v>
      </c>
      <c r="C11" s="20">
        <v>8.3000000000000007</v>
      </c>
      <c r="D11" s="20">
        <v>8</v>
      </c>
      <c r="E11" s="21">
        <v>8</v>
      </c>
      <c r="F11" s="22">
        <f t="shared" si="0"/>
        <v>-0.30000000000000071</v>
      </c>
      <c r="G11" s="23">
        <f t="shared" si="1"/>
        <v>-3.6144578313253094E-2</v>
      </c>
      <c r="H11" s="24">
        <f t="shared" si="2"/>
        <v>0</v>
      </c>
      <c r="I11" s="23">
        <f t="shared" si="3"/>
        <v>0</v>
      </c>
      <c r="J11" s="25"/>
      <c r="K11" s="6"/>
      <c r="L11" s="6"/>
    </row>
    <row r="12" spans="1:12" s="26" customFormat="1" x14ac:dyDescent="0.25">
      <c r="A12" s="27"/>
      <c r="B12" s="34" t="s">
        <v>15</v>
      </c>
      <c r="C12" s="20">
        <v>0</v>
      </c>
      <c r="D12" s="20">
        <v>5</v>
      </c>
      <c r="E12" s="21">
        <v>7</v>
      </c>
      <c r="F12" s="22">
        <f t="shared" si="0"/>
        <v>7</v>
      </c>
      <c r="G12" s="23" t="str">
        <f t="shared" si="1"/>
        <v>N/A</v>
      </c>
      <c r="H12" s="24">
        <f t="shared" si="2"/>
        <v>2</v>
      </c>
      <c r="I12" s="23">
        <f t="shared" si="3"/>
        <v>0.4</v>
      </c>
      <c r="J12" s="25"/>
      <c r="K12" s="6"/>
      <c r="L12" s="6"/>
    </row>
    <row r="13" spans="1:12" s="26" customFormat="1" x14ac:dyDescent="0.25">
      <c r="A13" s="27"/>
      <c r="B13" s="34" t="s">
        <v>16</v>
      </c>
      <c r="C13" s="20">
        <v>20</v>
      </c>
      <c r="D13" s="20">
        <v>20</v>
      </c>
      <c r="E13" s="21">
        <v>20</v>
      </c>
      <c r="F13" s="22">
        <f t="shared" si="0"/>
        <v>0</v>
      </c>
      <c r="G13" s="23">
        <f t="shared" si="1"/>
        <v>0</v>
      </c>
      <c r="H13" s="24">
        <f t="shared" si="2"/>
        <v>0</v>
      </c>
      <c r="I13" s="23">
        <f t="shared" si="3"/>
        <v>0</v>
      </c>
      <c r="J13" s="25"/>
      <c r="K13" s="6"/>
      <c r="L13" s="6"/>
    </row>
    <row r="14" spans="1:12" s="26" customFormat="1" x14ac:dyDescent="0.25">
      <c r="A14" s="27"/>
      <c r="B14" s="34" t="s">
        <v>17</v>
      </c>
      <c r="C14" s="20">
        <v>18.154</v>
      </c>
      <c r="D14" s="20">
        <v>19.59</v>
      </c>
      <c r="E14" s="21">
        <v>20.61</v>
      </c>
      <c r="F14" s="22">
        <f t="shared" si="0"/>
        <v>2.4559999999999995</v>
      </c>
      <c r="G14" s="23">
        <f t="shared" si="1"/>
        <v>0.13528698909331274</v>
      </c>
      <c r="H14" s="24">
        <f t="shared" si="2"/>
        <v>1.0199999999999996</v>
      </c>
      <c r="I14" s="23">
        <f t="shared" si="3"/>
        <v>5.2067381316998444E-2</v>
      </c>
      <c r="J14" s="25"/>
      <c r="K14" s="6"/>
      <c r="L14" s="6"/>
    </row>
    <row r="15" spans="1:12" s="26" customFormat="1" ht="30" x14ac:dyDescent="0.25">
      <c r="A15" s="27"/>
      <c r="B15" s="34" t="s">
        <v>18</v>
      </c>
      <c r="C15" s="20">
        <v>9.282</v>
      </c>
      <c r="D15" s="20">
        <v>11.58</v>
      </c>
      <c r="E15" s="21">
        <v>11.58</v>
      </c>
      <c r="F15" s="22">
        <f t="shared" si="0"/>
        <v>2.298</v>
      </c>
      <c r="G15" s="23">
        <f t="shared" si="1"/>
        <v>0.24757595345830641</v>
      </c>
      <c r="H15" s="24">
        <f t="shared" si="2"/>
        <v>0</v>
      </c>
      <c r="I15" s="23">
        <f t="shared" si="3"/>
        <v>0</v>
      </c>
      <c r="J15" s="25"/>
      <c r="K15" s="6"/>
      <c r="L15" s="6"/>
    </row>
    <row r="16" spans="1:12" s="26" customFormat="1" x14ac:dyDescent="0.25">
      <c r="A16" s="27"/>
      <c r="B16" s="34" t="s">
        <v>19</v>
      </c>
      <c r="C16" s="20">
        <v>6.9</v>
      </c>
      <c r="D16" s="20">
        <v>6.9</v>
      </c>
      <c r="E16" s="21">
        <v>6.9</v>
      </c>
      <c r="F16" s="22">
        <f t="shared" si="0"/>
        <v>0</v>
      </c>
      <c r="G16" s="23">
        <f t="shared" si="1"/>
        <v>0</v>
      </c>
      <c r="H16" s="24">
        <f t="shared" si="2"/>
        <v>0</v>
      </c>
      <c r="I16" s="23">
        <f t="shared" si="3"/>
        <v>0</v>
      </c>
      <c r="J16" s="25"/>
      <c r="K16" s="6"/>
      <c r="L16" s="6"/>
    </row>
    <row r="17" spans="1:19" s="26" customFormat="1" x14ac:dyDescent="0.25">
      <c r="A17" s="27"/>
      <c r="B17" s="34" t="s">
        <v>20</v>
      </c>
      <c r="C17" s="20">
        <v>47.7</v>
      </c>
      <c r="D17" s="20">
        <v>50</v>
      </c>
      <c r="E17" s="21">
        <v>48</v>
      </c>
      <c r="F17" s="22">
        <f t="shared" si="0"/>
        <v>0.29999999999999716</v>
      </c>
      <c r="G17" s="23">
        <f t="shared" si="1"/>
        <v>6.2893081761005686E-3</v>
      </c>
      <c r="H17" s="24">
        <f t="shared" si="2"/>
        <v>-2</v>
      </c>
      <c r="I17" s="23">
        <f t="shared" si="3"/>
        <v>-0.04</v>
      </c>
      <c r="J17" s="25"/>
      <c r="K17" s="6"/>
      <c r="L17" s="6"/>
    </row>
    <row r="18" spans="1:19" s="26" customFormat="1" x14ac:dyDescent="0.25">
      <c r="A18" s="27"/>
      <c r="B18" s="34" t="s">
        <v>21</v>
      </c>
      <c r="C18" s="20">
        <v>18</v>
      </c>
      <c r="D18" s="20">
        <v>17.37</v>
      </c>
      <c r="E18" s="21">
        <v>18</v>
      </c>
      <c r="F18" s="22">
        <f t="shared" si="0"/>
        <v>0</v>
      </c>
      <c r="G18" s="23">
        <f t="shared" si="1"/>
        <v>0</v>
      </c>
      <c r="H18" s="24">
        <f t="shared" si="2"/>
        <v>0.62999999999999901</v>
      </c>
      <c r="I18" s="23">
        <f t="shared" si="3"/>
        <v>3.6269430051813413E-2</v>
      </c>
      <c r="J18" s="25"/>
      <c r="K18" s="6"/>
      <c r="L18" s="6"/>
    </row>
    <row r="19" spans="1:19" s="26" customFormat="1" x14ac:dyDescent="0.25">
      <c r="A19" s="27"/>
      <c r="B19" s="34" t="s">
        <v>22</v>
      </c>
      <c r="C19" s="20">
        <v>30.5</v>
      </c>
      <c r="D19" s="20">
        <v>36.43</v>
      </c>
      <c r="E19" s="21">
        <v>39.43</v>
      </c>
      <c r="F19" s="22">
        <f t="shared" si="0"/>
        <v>8.93</v>
      </c>
      <c r="G19" s="23">
        <f t="shared" si="1"/>
        <v>0.29278688524590163</v>
      </c>
      <c r="H19" s="24">
        <f t="shared" si="2"/>
        <v>3</v>
      </c>
      <c r="I19" s="23">
        <f t="shared" si="3"/>
        <v>8.2349711776008791E-2</v>
      </c>
      <c r="J19" s="25"/>
      <c r="K19" s="6"/>
      <c r="L19" s="6"/>
    </row>
    <row r="20" spans="1:19" s="26" customFormat="1" x14ac:dyDescent="0.25">
      <c r="A20" s="27"/>
      <c r="B20" s="34" t="s">
        <v>23</v>
      </c>
      <c r="C20" s="20">
        <v>31.62</v>
      </c>
      <c r="D20" s="20">
        <v>32.630000000000003</v>
      </c>
      <c r="E20" s="21">
        <v>33.67</v>
      </c>
      <c r="F20" s="22">
        <f t="shared" si="0"/>
        <v>2.0500000000000007</v>
      </c>
      <c r="G20" s="23">
        <f t="shared" si="1"/>
        <v>6.4832384566729934E-2</v>
      </c>
      <c r="H20" s="24">
        <f t="shared" si="2"/>
        <v>1.0399999999999991</v>
      </c>
      <c r="I20" s="23">
        <f t="shared" si="3"/>
        <v>3.1872509960159334E-2</v>
      </c>
      <c r="J20" s="25"/>
      <c r="K20" s="6"/>
      <c r="L20" s="6"/>
    </row>
    <row r="21" spans="1:19" s="26" customFormat="1" x14ac:dyDescent="0.25">
      <c r="A21" s="27"/>
      <c r="B21" s="34" t="s">
        <v>24</v>
      </c>
      <c r="C21" s="20">
        <v>16.074999999999999</v>
      </c>
      <c r="D21" s="20">
        <v>15.46</v>
      </c>
      <c r="E21" s="21">
        <v>15.46</v>
      </c>
      <c r="F21" s="22">
        <f t="shared" si="0"/>
        <v>-0.61499999999999844</v>
      </c>
      <c r="G21" s="23">
        <f t="shared" si="1"/>
        <v>-3.8258164852254958E-2</v>
      </c>
      <c r="H21" s="24">
        <f t="shared" si="2"/>
        <v>0</v>
      </c>
      <c r="I21" s="23">
        <f t="shared" si="3"/>
        <v>0</v>
      </c>
      <c r="J21" s="25"/>
      <c r="K21" s="6"/>
      <c r="L21" s="6"/>
    </row>
    <row r="22" spans="1:19" s="26" customFormat="1" ht="18" x14ac:dyDescent="0.25">
      <c r="A22" s="27"/>
      <c r="B22" s="35" t="s">
        <v>25</v>
      </c>
      <c r="C22" s="20">
        <v>8</v>
      </c>
      <c r="D22" s="20">
        <v>8</v>
      </c>
      <c r="E22" s="21">
        <v>8</v>
      </c>
      <c r="F22" s="22">
        <f t="shared" si="0"/>
        <v>0</v>
      </c>
      <c r="G22" s="23">
        <f t="shared" si="1"/>
        <v>0</v>
      </c>
      <c r="H22" s="24">
        <f t="shared" si="2"/>
        <v>0</v>
      </c>
      <c r="I22" s="23">
        <f t="shared" si="3"/>
        <v>0</v>
      </c>
      <c r="J22" s="25"/>
      <c r="K22" s="6"/>
      <c r="L22" s="6"/>
    </row>
    <row r="23" spans="1:19" s="26" customFormat="1" ht="30" x14ac:dyDescent="0.25">
      <c r="A23" s="27"/>
      <c r="B23" s="35" t="s">
        <v>26</v>
      </c>
      <c r="C23" s="20">
        <v>21.5</v>
      </c>
      <c r="D23" s="20">
        <v>22.5</v>
      </c>
      <c r="E23" s="21">
        <v>22.5</v>
      </c>
      <c r="F23" s="22">
        <f t="shared" si="0"/>
        <v>1</v>
      </c>
      <c r="G23" s="23">
        <f t="shared" si="1"/>
        <v>4.6511627906976744E-2</v>
      </c>
      <c r="H23" s="24">
        <f t="shared" si="2"/>
        <v>0</v>
      </c>
      <c r="I23" s="23">
        <f t="shared" si="3"/>
        <v>0</v>
      </c>
      <c r="J23" s="25"/>
      <c r="K23" s="6"/>
      <c r="L23" s="6"/>
    </row>
    <row r="24" spans="1:19" s="26" customFormat="1" x14ac:dyDescent="0.25">
      <c r="A24" s="27"/>
      <c r="B24" s="34" t="s">
        <v>27</v>
      </c>
      <c r="C24" s="20">
        <v>21.82</v>
      </c>
      <c r="D24" s="20">
        <v>20</v>
      </c>
      <c r="E24" s="21">
        <v>12</v>
      </c>
      <c r="F24" s="22">
        <f>$E24-C24</f>
        <v>-9.82</v>
      </c>
      <c r="G24" s="23">
        <f>IF(C24=0,"N/A",F24/C24)</f>
        <v>-0.45004582951420713</v>
      </c>
      <c r="H24" s="24">
        <f>$E24-D24</f>
        <v>-8</v>
      </c>
      <c r="I24" s="23">
        <f>IF(D24=0,"N/A",H24/D24)</f>
        <v>-0.4</v>
      </c>
      <c r="J24" s="25"/>
      <c r="K24" s="6"/>
      <c r="L24" s="6"/>
    </row>
    <row r="25" spans="1:19" s="26" customFormat="1" ht="18" x14ac:dyDescent="0.25">
      <c r="A25" s="27"/>
      <c r="B25" s="35" t="s">
        <v>28</v>
      </c>
      <c r="C25" s="20">
        <v>2.6560000000000001</v>
      </c>
      <c r="D25" s="20">
        <v>2.66</v>
      </c>
      <c r="E25" s="21">
        <v>2.66</v>
      </c>
      <c r="F25" s="22">
        <f t="shared" si="0"/>
        <v>4.0000000000000036E-3</v>
      </c>
      <c r="G25" s="23">
        <f t="shared" si="1"/>
        <v>1.5060240963855433E-3</v>
      </c>
      <c r="H25" s="24">
        <f t="shared" si="2"/>
        <v>0</v>
      </c>
      <c r="I25" s="23">
        <f t="shared" si="3"/>
        <v>0</v>
      </c>
      <c r="J25" s="25"/>
      <c r="K25" s="6"/>
      <c r="L25" s="6"/>
    </row>
    <row r="26" spans="1:19" s="26" customFormat="1" x14ac:dyDescent="0.25">
      <c r="A26" s="27"/>
      <c r="B26" s="35" t="s">
        <v>29</v>
      </c>
      <c r="C26" s="20">
        <v>288.512</v>
      </c>
      <c r="D26" s="20">
        <v>295.90999999999997</v>
      </c>
      <c r="E26" s="21">
        <v>296.22999999999996</v>
      </c>
      <c r="F26" s="22">
        <f t="shared" si="0"/>
        <v>7.7179999999999609</v>
      </c>
      <c r="G26" s="23">
        <f t="shared" si="1"/>
        <v>2.6751053682342367E-2</v>
      </c>
      <c r="H26" s="24">
        <f t="shared" si="2"/>
        <v>0.31999999999999318</v>
      </c>
      <c r="I26" s="23">
        <f t="shared" si="3"/>
        <v>1.0814098881416418E-3</v>
      </c>
      <c r="J26" s="25"/>
      <c r="K26" s="6"/>
      <c r="L26" s="6"/>
    </row>
    <row r="27" spans="1:19" s="26" customFormat="1" ht="30" x14ac:dyDescent="0.25">
      <c r="A27" s="27"/>
      <c r="B27" s="35" t="s">
        <v>30</v>
      </c>
      <c r="C27" s="20">
        <v>24.349</v>
      </c>
      <c r="D27" s="20">
        <v>24.35</v>
      </c>
      <c r="E27" s="21">
        <v>24.35</v>
      </c>
      <c r="F27" s="22">
        <f t="shared" si="0"/>
        <v>1.0000000000012221E-3</v>
      </c>
      <c r="G27" s="23">
        <f t="shared" si="1"/>
        <v>4.1069448437357678E-5</v>
      </c>
      <c r="H27" s="24">
        <f t="shared" si="2"/>
        <v>0</v>
      </c>
      <c r="I27" s="23">
        <f t="shared" si="3"/>
        <v>0</v>
      </c>
      <c r="J27" s="25"/>
      <c r="K27" s="6"/>
      <c r="L27" s="6"/>
    </row>
    <row r="28" spans="1:19" s="26" customFormat="1" x14ac:dyDescent="0.25">
      <c r="A28" s="64" t="s">
        <v>31</v>
      </c>
      <c r="B28" s="65"/>
      <c r="C28" s="20"/>
      <c r="D28" s="20"/>
      <c r="E28" s="21"/>
      <c r="F28" s="22">
        <f t="shared" si="0"/>
        <v>0</v>
      </c>
      <c r="G28" s="23" t="str">
        <f t="shared" si="1"/>
        <v>N/A</v>
      </c>
      <c r="H28" s="24">
        <f t="shared" si="2"/>
        <v>0</v>
      </c>
      <c r="I28" s="23" t="str">
        <f t="shared" si="3"/>
        <v>N/A</v>
      </c>
      <c r="J28" s="25"/>
      <c r="K28" s="6"/>
      <c r="L28" s="6"/>
    </row>
    <row r="29" spans="1:19" s="26" customFormat="1" ht="16.149999999999999" customHeight="1" x14ac:dyDescent="0.25">
      <c r="A29" s="36"/>
      <c r="B29" s="19" t="s">
        <v>32</v>
      </c>
      <c r="C29" s="20">
        <v>235.29</v>
      </c>
      <c r="D29" s="20">
        <v>275.8</v>
      </c>
      <c r="E29" s="21">
        <v>300.76</v>
      </c>
      <c r="F29" s="22">
        <f t="shared" si="0"/>
        <v>65.47</v>
      </c>
      <c r="G29" s="23">
        <f t="shared" si="1"/>
        <v>0.27825236941646481</v>
      </c>
      <c r="H29" s="24">
        <f t="shared" si="2"/>
        <v>24.95999999999998</v>
      </c>
      <c r="I29" s="23">
        <f t="shared" si="3"/>
        <v>9.0500362581580784E-2</v>
      </c>
      <c r="J29" s="25"/>
      <c r="K29" s="6"/>
      <c r="L29" s="6"/>
      <c r="M29" s="6"/>
      <c r="N29" s="37"/>
      <c r="O29" s="37"/>
      <c r="P29" s="37"/>
      <c r="Q29" s="37"/>
      <c r="R29" s="37"/>
      <c r="S29" s="37"/>
    </row>
    <row r="30" spans="1:19" s="26" customFormat="1" ht="18" x14ac:dyDescent="0.25">
      <c r="A30" s="36"/>
      <c r="B30" s="19" t="s">
        <v>33</v>
      </c>
      <c r="C30" s="20">
        <v>8.7100000000000009</v>
      </c>
      <c r="D30" s="20">
        <v>6.5</v>
      </c>
      <c r="E30" s="21">
        <v>0</v>
      </c>
      <c r="F30" s="22">
        <f t="shared" si="0"/>
        <v>-8.7100000000000009</v>
      </c>
      <c r="G30" s="23">
        <f t="shared" si="1"/>
        <v>-1</v>
      </c>
      <c r="H30" s="24">
        <f t="shared" si="2"/>
        <v>-6.5</v>
      </c>
      <c r="I30" s="23">
        <f t="shared" si="3"/>
        <v>-1</v>
      </c>
      <c r="J30" s="25"/>
      <c r="K30" s="6"/>
      <c r="L30" s="6"/>
      <c r="M30" s="37"/>
      <c r="N30" s="37"/>
      <c r="O30" s="37"/>
      <c r="P30" s="37"/>
      <c r="Q30" s="37"/>
      <c r="R30" s="37"/>
      <c r="S30" s="37"/>
    </row>
    <row r="31" spans="1:19" ht="13.9" customHeight="1" x14ac:dyDescent="0.25">
      <c r="A31" s="62" t="s">
        <v>34</v>
      </c>
      <c r="B31" s="63"/>
      <c r="C31" s="12">
        <f>SUM(C32:C35)</f>
        <v>198.14500000000001</v>
      </c>
      <c r="D31" s="12">
        <f t="shared" ref="D31:E31" si="4">SUM(D32:D35)</f>
        <v>203</v>
      </c>
      <c r="E31" s="13">
        <f t="shared" si="4"/>
        <v>208.61</v>
      </c>
      <c r="F31" s="14">
        <f t="shared" si="0"/>
        <v>10.465000000000003</v>
      </c>
      <c r="G31" s="15">
        <f t="shared" si="1"/>
        <v>5.2814857806152075E-2</v>
      </c>
      <c r="H31" s="16">
        <f t="shared" si="2"/>
        <v>5.6100000000000136</v>
      </c>
      <c r="I31" s="15">
        <f t="shared" si="3"/>
        <v>2.7635467980295633E-2</v>
      </c>
      <c r="J31" s="17"/>
      <c r="K31" s="6"/>
      <c r="L31" s="6"/>
      <c r="M31" s="6"/>
      <c r="N31" s="38"/>
      <c r="O31" s="38"/>
      <c r="P31" s="38"/>
      <c r="Q31" s="38"/>
      <c r="R31" s="38"/>
      <c r="S31" s="38"/>
    </row>
    <row r="32" spans="1:19" x14ac:dyDescent="0.25">
      <c r="A32" s="18"/>
      <c r="B32" s="35" t="s">
        <v>35</v>
      </c>
      <c r="C32" s="20">
        <v>95.745000000000005</v>
      </c>
      <c r="D32" s="20">
        <v>95.2</v>
      </c>
      <c r="E32" s="21">
        <v>98.2</v>
      </c>
      <c r="F32" s="22">
        <f t="shared" si="0"/>
        <v>2.4549999999999983</v>
      </c>
      <c r="G32" s="23">
        <f t="shared" si="1"/>
        <v>2.5641025641025623E-2</v>
      </c>
      <c r="H32" s="24">
        <f t="shared" si="2"/>
        <v>3</v>
      </c>
      <c r="I32" s="23">
        <f t="shared" si="3"/>
        <v>3.1512605042016806E-2</v>
      </c>
      <c r="J32" s="17"/>
      <c r="K32" s="6"/>
      <c r="L32" s="6"/>
      <c r="M32" s="6"/>
      <c r="N32" s="38"/>
      <c r="O32" s="38"/>
      <c r="P32" s="38"/>
      <c r="Q32" s="38"/>
      <c r="R32" s="38"/>
      <c r="S32" s="38"/>
    </row>
    <row r="33" spans="1:19" x14ac:dyDescent="0.25">
      <c r="A33" s="27"/>
      <c r="B33" s="35" t="s">
        <v>36</v>
      </c>
      <c r="C33" s="20">
        <v>25.5</v>
      </c>
      <c r="D33" s="20">
        <v>25.5</v>
      </c>
      <c r="E33" s="21">
        <v>25.5</v>
      </c>
      <c r="F33" s="22">
        <f t="shared" si="0"/>
        <v>0</v>
      </c>
      <c r="G33" s="23">
        <f t="shared" si="1"/>
        <v>0</v>
      </c>
      <c r="H33" s="24">
        <f t="shared" si="2"/>
        <v>0</v>
      </c>
      <c r="I33" s="23">
        <f t="shared" si="3"/>
        <v>0</v>
      </c>
      <c r="J33" s="25"/>
      <c r="K33" s="6"/>
      <c r="L33" s="6"/>
      <c r="M33" s="6"/>
      <c r="N33" s="38"/>
      <c r="O33" s="38"/>
      <c r="P33" s="38"/>
      <c r="Q33" s="38"/>
      <c r="R33" s="38"/>
      <c r="S33" s="38"/>
    </row>
    <row r="34" spans="1:19" ht="18" x14ac:dyDescent="0.25">
      <c r="A34" s="27"/>
      <c r="B34" s="35" t="s">
        <v>37</v>
      </c>
      <c r="C34" s="20">
        <v>73.92</v>
      </c>
      <c r="D34" s="20">
        <v>77.41</v>
      </c>
      <c r="E34" s="21">
        <v>80.17</v>
      </c>
      <c r="F34" s="22">
        <f t="shared" si="0"/>
        <v>6.25</v>
      </c>
      <c r="G34" s="23">
        <f t="shared" si="1"/>
        <v>8.4550865800865793E-2</v>
      </c>
      <c r="H34" s="24">
        <f t="shared" si="2"/>
        <v>2.7600000000000051</v>
      </c>
      <c r="I34" s="23">
        <f t="shared" si="3"/>
        <v>3.5654308228911059E-2</v>
      </c>
      <c r="J34" s="25"/>
      <c r="K34" s="6"/>
      <c r="L34" s="6"/>
      <c r="M34" s="6"/>
      <c r="N34" s="6"/>
      <c r="O34" s="6"/>
      <c r="P34" s="6"/>
      <c r="Q34" s="6"/>
      <c r="R34" s="6"/>
      <c r="S34" s="6"/>
    </row>
    <row r="35" spans="1:19" x14ac:dyDescent="0.25">
      <c r="A35" s="27"/>
      <c r="B35" s="35" t="s">
        <v>38</v>
      </c>
      <c r="C35" s="20">
        <v>2.98</v>
      </c>
      <c r="D35" s="20">
        <v>4.8899999999999997</v>
      </c>
      <c r="E35" s="21">
        <v>4.74</v>
      </c>
      <c r="F35" s="22">
        <f t="shared" si="0"/>
        <v>1.7600000000000002</v>
      </c>
      <c r="G35" s="23">
        <f t="shared" si="1"/>
        <v>0.59060402684563762</v>
      </c>
      <c r="H35" s="24">
        <f t="shared" si="2"/>
        <v>-0.14999999999999947</v>
      </c>
      <c r="I35" s="23">
        <f t="shared" si="3"/>
        <v>-3.0674846625766763E-2</v>
      </c>
      <c r="J35" s="25"/>
      <c r="K35" s="6"/>
      <c r="L35" s="6"/>
      <c r="M35" s="6"/>
      <c r="N35" s="6"/>
      <c r="O35" s="6"/>
      <c r="P35" s="6"/>
      <c r="Q35" s="6"/>
      <c r="R35" s="6"/>
      <c r="S35" s="6"/>
    </row>
    <row r="36" spans="1:19" x14ac:dyDescent="0.25">
      <c r="A36" s="62" t="s">
        <v>39</v>
      </c>
      <c r="B36" s="63"/>
      <c r="C36" s="12">
        <f>SUM(C37:C43)</f>
        <v>434.57</v>
      </c>
      <c r="D36" s="12">
        <f t="shared" ref="D36:E36" si="5">SUM(D37:D43)</f>
        <v>482.05200000000002</v>
      </c>
      <c r="E36" s="13">
        <f t="shared" si="5"/>
        <v>484.3</v>
      </c>
      <c r="F36" s="14">
        <f t="shared" si="0"/>
        <v>49.730000000000018</v>
      </c>
      <c r="G36" s="15">
        <f t="shared" si="1"/>
        <v>0.1144349586948018</v>
      </c>
      <c r="H36" s="16">
        <f t="shared" si="2"/>
        <v>2.2479999999999905</v>
      </c>
      <c r="I36" s="15">
        <f t="shared" si="3"/>
        <v>4.6633973098337738E-3</v>
      </c>
      <c r="J36" s="17"/>
      <c r="K36" s="6"/>
      <c r="L36" s="6"/>
      <c r="M36" s="6"/>
      <c r="N36" s="6"/>
      <c r="O36" s="6"/>
      <c r="P36" s="6"/>
      <c r="Q36" s="6"/>
      <c r="R36" s="6"/>
      <c r="S36" s="6"/>
    </row>
    <row r="37" spans="1:19" x14ac:dyDescent="0.25">
      <c r="A37" s="18"/>
      <c r="B37" s="35" t="s">
        <v>40</v>
      </c>
      <c r="C37" s="20">
        <v>78.917000000000002</v>
      </c>
      <c r="D37" s="20">
        <v>90</v>
      </c>
      <c r="E37" s="21">
        <v>75</v>
      </c>
      <c r="F37" s="22">
        <f t="shared" si="0"/>
        <v>-3.9170000000000016</v>
      </c>
      <c r="G37" s="23">
        <f t="shared" si="1"/>
        <v>-4.9634426042551055E-2</v>
      </c>
      <c r="H37" s="24">
        <f t="shared" si="2"/>
        <v>-15</v>
      </c>
      <c r="I37" s="23">
        <f t="shared" si="3"/>
        <v>-0.16666666666666666</v>
      </c>
      <c r="J37" s="17"/>
      <c r="K37" s="6"/>
      <c r="L37" s="6"/>
      <c r="M37" s="6"/>
      <c r="N37" s="6"/>
      <c r="O37" s="6"/>
      <c r="P37" s="6"/>
      <c r="Q37" s="6"/>
      <c r="R37" s="6"/>
      <c r="S37" s="6"/>
    </row>
    <row r="38" spans="1:19" x14ac:dyDescent="0.25">
      <c r="A38" s="27"/>
      <c r="B38" s="35" t="s">
        <v>41</v>
      </c>
      <c r="C38" s="20">
        <v>29.594999999999999</v>
      </c>
      <c r="D38" s="20">
        <v>33.58</v>
      </c>
      <c r="E38" s="21">
        <v>45.17</v>
      </c>
      <c r="F38" s="22">
        <f t="shared" si="0"/>
        <v>15.575000000000003</v>
      </c>
      <c r="G38" s="23">
        <f t="shared" si="1"/>
        <v>0.52627132961648937</v>
      </c>
      <c r="H38" s="24">
        <f t="shared" si="2"/>
        <v>11.590000000000003</v>
      </c>
      <c r="I38" s="23">
        <f t="shared" si="3"/>
        <v>0.34514592019058976</v>
      </c>
      <c r="J38" s="25"/>
      <c r="K38" s="6"/>
      <c r="L38" s="6"/>
      <c r="M38" s="6"/>
      <c r="N38" s="6"/>
      <c r="O38" s="6"/>
      <c r="P38" s="6"/>
      <c r="Q38" s="6"/>
      <c r="R38" s="6"/>
      <c r="S38" s="6"/>
    </row>
    <row r="39" spans="1:19" ht="30" x14ac:dyDescent="0.25">
      <c r="A39" s="27"/>
      <c r="B39" s="35" t="s">
        <v>42</v>
      </c>
      <c r="C39" s="20">
        <v>4.95</v>
      </c>
      <c r="D39" s="20">
        <v>4.95</v>
      </c>
      <c r="E39" s="21">
        <v>4.95</v>
      </c>
      <c r="F39" s="22">
        <f t="shared" si="0"/>
        <v>0</v>
      </c>
      <c r="G39" s="23">
        <f t="shared" si="1"/>
        <v>0</v>
      </c>
      <c r="H39" s="24">
        <f t="shared" si="2"/>
        <v>0</v>
      </c>
      <c r="I39" s="23">
        <f t="shared" si="3"/>
        <v>0</v>
      </c>
      <c r="J39" s="25"/>
      <c r="K39" s="6"/>
      <c r="L39" s="6"/>
      <c r="M39" s="6"/>
      <c r="N39" s="6"/>
      <c r="O39" s="6"/>
      <c r="P39" s="6"/>
      <c r="Q39" s="6"/>
      <c r="R39" s="6"/>
      <c r="S39" s="6"/>
    </row>
    <row r="40" spans="1:19" ht="28.5" customHeight="1" x14ac:dyDescent="0.25">
      <c r="A40" s="27"/>
      <c r="B40" s="35" t="s">
        <v>43</v>
      </c>
      <c r="C40" s="20">
        <v>105.53400000000001</v>
      </c>
      <c r="D40" s="20">
        <v>110.3</v>
      </c>
      <c r="E40" s="21">
        <v>112.3</v>
      </c>
      <c r="F40" s="22">
        <f t="shared" si="0"/>
        <v>6.7659999999999911</v>
      </c>
      <c r="G40" s="23">
        <f t="shared" si="1"/>
        <v>6.411203972179573E-2</v>
      </c>
      <c r="H40" s="24">
        <f t="shared" si="2"/>
        <v>2</v>
      </c>
      <c r="I40" s="23">
        <f t="shared" si="3"/>
        <v>1.8132366273798731E-2</v>
      </c>
      <c r="J40" s="25"/>
      <c r="K40" s="6"/>
      <c r="L40" s="6"/>
      <c r="M40" s="6"/>
      <c r="N40" s="6"/>
      <c r="O40" s="6"/>
      <c r="P40" s="6"/>
      <c r="Q40" s="6"/>
      <c r="R40" s="6"/>
      <c r="S40" s="6"/>
    </row>
    <row r="41" spans="1:19" x14ac:dyDescent="0.25">
      <c r="A41" s="27"/>
      <c r="B41" s="35" t="s">
        <v>44</v>
      </c>
      <c r="C41" s="20">
        <v>6.2190000000000003</v>
      </c>
      <c r="D41" s="20">
        <v>6.65</v>
      </c>
      <c r="E41" s="21">
        <v>6.24</v>
      </c>
      <c r="F41" s="22">
        <f t="shared" si="0"/>
        <v>2.0999999999999908E-2</v>
      </c>
      <c r="G41" s="23">
        <f t="shared" si="1"/>
        <v>3.3767486734201488E-3</v>
      </c>
      <c r="H41" s="24">
        <f t="shared" si="2"/>
        <v>-0.41000000000000014</v>
      </c>
      <c r="I41" s="23">
        <f t="shared" si="3"/>
        <v>-6.1654135338345885E-2</v>
      </c>
      <c r="J41" s="25"/>
      <c r="K41" s="6"/>
      <c r="L41" s="6"/>
      <c r="M41" s="6"/>
      <c r="N41" s="6"/>
      <c r="O41" s="6"/>
      <c r="P41" s="6"/>
      <c r="Q41" s="6"/>
      <c r="R41" s="6"/>
      <c r="S41" s="6"/>
    </row>
    <row r="42" spans="1:19" ht="18" x14ac:dyDescent="0.25">
      <c r="A42" s="27"/>
      <c r="B42" s="35" t="s">
        <v>45</v>
      </c>
      <c r="C42" s="20">
        <v>209.35499999999999</v>
      </c>
      <c r="D42" s="20">
        <v>234.822</v>
      </c>
      <c r="E42" s="21">
        <v>238.89</v>
      </c>
      <c r="F42" s="22">
        <f t="shared" si="0"/>
        <v>29.534999999999997</v>
      </c>
      <c r="G42" s="23">
        <f t="shared" si="1"/>
        <v>0.14107616249910437</v>
      </c>
      <c r="H42" s="24">
        <f t="shared" si="2"/>
        <v>4.0679999999999836</v>
      </c>
      <c r="I42" s="23">
        <f t="shared" si="3"/>
        <v>1.732376012469012E-2</v>
      </c>
      <c r="J42" s="25"/>
      <c r="K42" s="6"/>
      <c r="L42" s="6"/>
      <c r="M42" s="6"/>
      <c r="N42" s="6"/>
      <c r="O42" s="6"/>
      <c r="P42" s="6"/>
      <c r="Q42" s="6"/>
      <c r="R42" s="6"/>
      <c r="S42" s="6"/>
    </row>
    <row r="43" spans="1:19" ht="15.75" thickBot="1" x14ac:dyDescent="0.3">
      <c r="A43" s="27"/>
      <c r="B43" s="34" t="s">
        <v>46</v>
      </c>
      <c r="C43" s="20">
        <v>0</v>
      </c>
      <c r="D43" s="20">
        <v>1.75</v>
      </c>
      <c r="E43" s="21">
        <v>1.75</v>
      </c>
      <c r="F43" s="22">
        <f t="shared" si="0"/>
        <v>1.75</v>
      </c>
      <c r="G43" s="23" t="str">
        <f t="shared" si="1"/>
        <v>N/A</v>
      </c>
      <c r="H43" s="24">
        <f t="shared" si="2"/>
        <v>0</v>
      </c>
      <c r="I43" s="23">
        <f t="shared" si="3"/>
        <v>0</v>
      </c>
      <c r="J43" s="25"/>
      <c r="K43" s="6"/>
      <c r="L43" s="6"/>
      <c r="M43" s="6"/>
      <c r="N43" s="6"/>
      <c r="O43" s="6"/>
      <c r="P43" s="6"/>
      <c r="Q43" s="6"/>
      <c r="R43" s="6"/>
      <c r="S43" s="6"/>
    </row>
    <row r="44" spans="1:19" ht="15.75" thickBot="1" x14ac:dyDescent="0.3">
      <c r="A44" s="59" t="s">
        <v>47</v>
      </c>
      <c r="B44" s="60"/>
      <c r="C44" s="39">
        <f>SUM(C7,C31,C36)</f>
        <v>1534.2260000000001</v>
      </c>
      <c r="D44" s="39">
        <f>SUM(D7,D31,D36)</f>
        <v>1647.732</v>
      </c>
      <c r="E44" s="40">
        <f>SUM(E7,E31,E36)</f>
        <v>1675.06</v>
      </c>
      <c r="F44" s="41">
        <f t="shared" si="0"/>
        <v>140.83399999999983</v>
      </c>
      <c r="G44" s="42">
        <f t="shared" si="1"/>
        <v>9.179482031982239E-2</v>
      </c>
      <c r="H44" s="43">
        <f t="shared" si="2"/>
        <v>27.327999999999975</v>
      </c>
      <c r="I44" s="42">
        <f t="shared" si="3"/>
        <v>1.6585221383088981E-2</v>
      </c>
      <c r="J44" s="17"/>
      <c r="K44" s="6"/>
      <c r="L44" s="53"/>
      <c r="M44" s="53"/>
      <c r="N44" s="53"/>
      <c r="O44" s="53"/>
      <c r="P44" s="53"/>
      <c r="Q44" s="53"/>
      <c r="R44" s="53"/>
      <c r="S44" s="53"/>
    </row>
    <row r="45" spans="1:19" ht="27" customHeight="1" x14ac:dyDescent="0.25">
      <c r="A45" s="48" t="s">
        <v>48</v>
      </c>
      <c r="B45" s="48"/>
      <c r="C45" s="48"/>
      <c r="D45" s="48"/>
      <c r="E45" s="48"/>
      <c r="F45" s="48"/>
      <c r="G45" s="48"/>
      <c r="H45" s="48"/>
      <c r="I45" s="48"/>
      <c r="J45" s="44"/>
      <c r="K45" s="6"/>
      <c r="L45" s="6"/>
      <c r="M45" s="6"/>
      <c r="N45" s="6"/>
      <c r="O45" s="6"/>
      <c r="P45" s="6"/>
      <c r="Q45" s="6"/>
      <c r="R45" s="6"/>
      <c r="S45" s="6"/>
    </row>
    <row r="46" spans="1:19" ht="27" customHeight="1" x14ac:dyDescent="0.25">
      <c r="A46" s="54" t="s">
        <v>49</v>
      </c>
      <c r="B46" s="54"/>
      <c r="C46" s="54"/>
      <c r="D46" s="54"/>
      <c r="E46" s="54"/>
      <c r="F46" s="54"/>
      <c r="G46" s="54"/>
      <c r="H46" s="54"/>
      <c r="I46" s="54"/>
      <c r="J46" s="44"/>
      <c r="K46" s="6"/>
      <c r="L46" s="6"/>
      <c r="M46" s="6"/>
      <c r="N46" s="6"/>
      <c r="O46" s="6"/>
      <c r="P46" s="6"/>
      <c r="Q46" s="6"/>
      <c r="R46" s="6"/>
      <c r="S46" s="6"/>
    </row>
    <row r="47" spans="1:19" x14ac:dyDescent="0.25">
      <c r="A47" s="48" t="s">
        <v>50</v>
      </c>
      <c r="B47" s="48"/>
      <c r="C47" s="48"/>
      <c r="D47" s="48"/>
      <c r="E47" s="48"/>
      <c r="F47" s="48"/>
      <c r="G47" s="48"/>
      <c r="H47" s="48"/>
      <c r="I47" s="48"/>
      <c r="J47" s="45"/>
      <c r="K47" s="6"/>
      <c r="L47" s="6"/>
      <c r="M47" s="6"/>
      <c r="N47" s="6"/>
      <c r="O47" s="6"/>
      <c r="P47" s="6"/>
      <c r="Q47" s="6"/>
      <c r="R47" s="6"/>
      <c r="S47" s="6"/>
    </row>
    <row r="48" spans="1:19" ht="33" customHeight="1" x14ac:dyDescent="0.25">
      <c r="A48" s="48" t="s">
        <v>51</v>
      </c>
      <c r="B48" s="48"/>
      <c r="C48" s="48"/>
      <c r="D48" s="48"/>
      <c r="E48" s="48"/>
      <c r="F48" s="48"/>
      <c r="G48" s="48"/>
      <c r="H48" s="48"/>
      <c r="I48" s="48"/>
      <c r="J48" s="45"/>
      <c r="K48" s="6"/>
      <c r="L48" s="6"/>
      <c r="M48" s="6"/>
      <c r="N48" s="6"/>
      <c r="O48" s="6"/>
      <c r="P48" s="6"/>
      <c r="Q48" s="6"/>
      <c r="R48" s="6"/>
      <c r="S48" s="6"/>
    </row>
    <row r="49" spans="1:19" x14ac:dyDescent="0.25">
      <c r="A49" s="48" t="s">
        <v>52</v>
      </c>
      <c r="B49" s="48"/>
      <c r="C49" s="48"/>
      <c r="D49" s="48"/>
      <c r="E49" s="48"/>
      <c r="F49" s="48"/>
      <c r="G49" s="48"/>
      <c r="H49" s="48"/>
      <c r="I49" s="48"/>
      <c r="J49" s="45"/>
      <c r="K49" s="6"/>
      <c r="L49" s="6"/>
      <c r="M49" s="6"/>
      <c r="N49" s="6"/>
      <c r="O49" s="6"/>
      <c r="P49" s="6"/>
      <c r="Q49" s="6"/>
      <c r="R49" s="6"/>
      <c r="S49" s="6"/>
    </row>
    <row r="50" spans="1:19" ht="14.45" customHeight="1" x14ac:dyDescent="0.25">
      <c r="A50" s="55" t="s">
        <v>53</v>
      </c>
      <c r="B50" s="55"/>
      <c r="C50" s="55"/>
      <c r="D50" s="55"/>
      <c r="E50" s="55"/>
      <c r="F50" s="55"/>
      <c r="G50" s="55"/>
      <c r="H50" s="55"/>
      <c r="I50" s="55"/>
      <c r="J50" s="45"/>
    </row>
    <row r="51" spans="1:19" ht="15" customHeight="1" x14ac:dyDescent="0.25">
      <c r="A51" s="55" t="s">
        <v>54</v>
      </c>
      <c r="B51" s="55"/>
      <c r="C51" s="55"/>
      <c r="D51" s="55"/>
      <c r="E51" s="55"/>
      <c r="F51" s="55"/>
      <c r="G51" s="55"/>
      <c r="H51" s="55"/>
      <c r="I51" s="55"/>
      <c r="J51" s="45"/>
    </row>
    <row r="52" spans="1:19" x14ac:dyDescent="0.25">
      <c r="A52" s="46"/>
      <c r="B52" s="46"/>
      <c r="C52" s="46"/>
      <c r="D52" s="46"/>
      <c r="E52" s="46"/>
      <c r="F52" s="46"/>
      <c r="G52" s="46"/>
      <c r="H52" s="46"/>
      <c r="I52" s="46"/>
      <c r="J52" s="46"/>
    </row>
    <row r="53" spans="1:19" x14ac:dyDescent="0.25">
      <c r="A53" s="46"/>
      <c r="B53" s="46"/>
      <c r="C53" s="47"/>
      <c r="D53" s="46"/>
      <c r="E53" s="46"/>
      <c r="F53" s="46"/>
      <c r="G53" s="46"/>
      <c r="H53" s="46"/>
      <c r="I53" s="46"/>
      <c r="J53" s="46"/>
    </row>
    <row r="54" spans="1:19" x14ac:dyDescent="0.25">
      <c r="A54" s="46"/>
      <c r="B54" s="46"/>
      <c r="C54" s="46"/>
      <c r="D54" s="46"/>
      <c r="E54" s="46"/>
      <c r="F54" s="46"/>
      <c r="G54" s="46"/>
      <c r="H54" s="46"/>
      <c r="I54" s="46"/>
      <c r="J54" s="46"/>
    </row>
    <row r="55" spans="1:19" x14ac:dyDescent="0.25">
      <c r="A55" s="46"/>
      <c r="B55" s="46"/>
      <c r="C55" s="46"/>
      <c r="D55" s="46"/>
      <c r="E55" s="46"/>
      <c r="F55" s="46"/>
      <c r="G55" s="46"/>
      <c r="H55" s="46"/>
      <c r="I55" s="46"/>
      <c r="J55" s="46"/>
    </row>
    <row r="56" spans="1:19" x14ac:dyDescent="0.25">
      <c r="A56" s="46"/>
      <c r="B56" s="46"/>
      <c r="C56" s="46"/>
      <c r="D56" s="46"/>
      <c r="E56" s="46"/>
      <c r="F56" s="46"/>
      <c r="G56" s="46"/>
      <c r="H56" s="46"/>
      <c r="I56" s="46"/>
      <c r="J56" s="46"/>
    </row>
    <row r="57" spans="1:19" x14ac:dyDescent="0.25">
      <c r="A57" s="46"/>
      <c r="B57" s="46"/>
      <c r="C57" s="46"/>
      <c r="D57" s="46"/>
      <c r="E57" s="46"/>
      <c r="F57" s="46"/>
      <c r="G57" s="46"/>
      <c r="H57" s="46"/>
      <c r="I57" s="46"/>
      <c r="J57" s="46"/>
    </row>
    <row r="65" customFormat="1" ht="31.5" customHeight="1" x14ac:dyDescent="0.25"/>
    <row r="66" customFormat="1" ht="33.75" customHeight="1" x14ac:dyDescent="0.25"/>
    <row r="67" customFormat="1" ht="21" customHeight="1" x14ac:dyDescent="0.25"/>
    <row r="68" customFormat="1" ht="33" customHeight="1" x14ac:dyDescent="0.25"/>
    <row r="69" customFormat="1" ht="20.25" customHeight="1" x14ac:dyDescent="0.25"/>
  </sheetData>
  <mergeCells count="23">
    <mergeCell ref="A50:I50"/>
    <mergeCell ref="A51:I51"/>
    <mergeCell ref="A1:I1"/>
    <mergeCell ref="A2:I2"/>
    <mergeCell ref="A3:I3"/>
    <mergeCell ref="A44:B44"/>
    <mergeCell ref="A49:I49"/>
    <mergeCell ref="H5:I5"/>
    <mergeCell ref="A7:B7"/>
    <mergeCell ref="A28:B28"/>
    <mergeCell ref="A31:B31"/>
    <mergeCell ref="A36:B36"/>
    <mergeCell ref="A4:B6"/>
    <mergeCell ref="C4:C6"/>
    <mergeCell ref="D4:D6"/>
    <mergeCell ref="E4:E6"/>
    <mergeCell ref="A47:I47"/>
    <mergeCell ref="A48:I48"/>
    <mergeCell ref="F4:I4"/>
    <mergeCell ref="F5:G5"/>
    <mergeCell ref="L44:S44"/>
    <mergeCell ref="A45:I45"/>
    <mergeCell ref="A46:I46"/>
  </mergeCells>
  <pageMargins left="0.7" right="0.7" top="0.75" bottom="0.75" header="0.3" footer="0.3"/>
  <ignoredErrors>
    <ignoredError sqref="F7:I44 C31:E31 C36:E36 C44:E4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coxenrid</cp:lastModifiedBy>
  <dcterms:created xsi:type="dcterms:W3CDTF">2014-03-06T16:10:01Z</dcterms:created>
  <dcterms:modified xsi:type="dcterms:W3CDTF">2014-03-10T12:50:58Z</dcterms:modified>
</cp:coreProperties>
</file>