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90" windowWidth="18180" windowHeight="8205"/>
  </bookViews>
  <sheets>
    <sheet name="Major Multi-user by Proj" sheetId="6" r:id="rId1"/>
  </sheets>
  <calcPr calcId="145621"/>
</workbook>
</file>

<file path=xl/calcChain.xml><?xml version="1.0" encoding="utf-8"?>
<calcChain xmlns="http://schemas.openxmlformats.org/spreadsheetml/2006/main">
  <c r="D16" i="6" l="1"/>
  <c r="D5" i="6"/>
  <c r="D32" i="6"/>
  <c r="D29" i="6"/>
  <c r="D33" i="6"/>
  <c r="D36" i="6"/>
  <c r="D40" i="6"/>
  <c r="E5" i="6"/>
  <c r="E32" i="6"/>
  <c r="E29" i="6"/>
  <c r="E33" i="6"/>
  <c r="E36" i="6"/>
  <c r="E40" i="6"/>
  <c r="F40" i="6"/>
  <c r="G40" i="6"/>
  <c r="C5" i="6"/>
  <c r="C32" i="6"/>
  <c r="C29" i="6"/>
  <c r="C33" i="6"/>
  <c r="C36" i="6"/>
  <c r="C40" i="6"/>
  <c r="F39" i="6"/>
  <c r="G39" i="6"/>
  <c r="G38" i="6"/>
  <c r="F38" i="6"/>
  <c r="F37" i="6"/>
  <c r="G37" i="6"/>
  <c r="F36" i="6"/>
  <c r="G36" i="6"/>
  <c r="F35" i="6"/>
  <c r="G35" i="6"/>
  <c r="F34" i="6"/>
  <c r="G34" i="6"/>
  <c r="F33" i="6"/>
  <c r="G33" i="6"/>
  <c r="F32" i="6"/>
  <c r="G32" i="6"/>
  <c r="F31" i="6"/>
  <c r="G31" i="6"/>
  <c r="F30" i="6"/>
  <c r="G30" i="6"/>
  <c r="F29" i="6"/>
  <c r="G29" i="6"/>
  <c r="F28" i="6"/>
  <c r="G28" i="6"/>
  <c r="F27" i="6"/>
  <c r="G27" i="6"/>
  <c r="F26" i="6"/>
  <c r="G26" i="6"/>
  <c r="F25" i="6"/>
  <c r="G25" i="6"/>
  <c r="F24" i="6"/>
  <c r="G24" i="6"/>
  <c r="F23" i="6"/>
  <c r="G23" i="6"/>
  <c r="F22" i="6"/>
  <c r="G22" i="6"/>
  <c r="F21" i="6"/>
  <c r="G21" i="6"/>
  <c r="F20" i="6"/>
  <c r="G20" i="6"/>
  <c r="F19" i="6"/>
  <c r="G19" i="6"/>
  <c r="F17" i="6"/>
  <c r="G17" i="6"/>
  <c r="F16" i="6"/>
  <c r="G16" i="6"/>
  <c r="F15" i="6"/>
  <c r="G15" i="6"/>
  <c r="F14" i="6"/>
  <c r="G14" i="6"/>
  <c r="F13" i="6"/>
  <c r="G13" i="6"/>
  <c r="F12" i="6"/>
  <c r="G12" i="6"/>
  <c r="F10" i="6"/>
  <c r="G10" i="6"/>
  <c r="G9" i="6"/>
  <c r="F9" i="6"/>
  <c r="F8" i="6"/>
  <c r="G8" i="6"/>
  <c r="G7" i="6"/>
  <c r="F7" i="6"/>
  <c r="G5" i="6"/>
</calcChain>
</file>

<file path=xl/sharedStrings.xml><?xml version="1.0" encoding="utf-8"?>
<sst xmlns="http://schemas.openxmlformats.org/spreadsheetml/2006/main" count="53" uniqueCount="53">
  <si>
    <t>(Dollars in Millions)</t>
  </si>
  <si>
    <t>FY 2014
Actual</t>
  </si>
  <si>
    <t>FY 2015
Estimate</t>
  </si>
  <si>
    <t>Change over
FY 2015 Estimate</t>
  </si>
  <si>
    <t>Amount</t>
  </si>
  <si>
    <t>Percent</t>
  </si>
  <si>
    <t>FY 2016
Request</t>
  </si>
  <si>
    <t>Totals may not add due to rounding.</t>
  </si>
  <si>
    <t>Major Research Equipment and Facilities Construction</t>
  </si>
  <si>
    <t>Total, Major Multi-User Research Facilities</t>
  </si>
  <si>
    <t>Major Multi-User Research Facilities Funding By Project</t>
  </si>
  <si>
    <t>Operations and Maintenance of Existing Facilities</t>
  </si>
  <si>
    <t>Engineering</t>
  </si>
  <si>
    <t>National Nanotechnology Infrastructure Network (NNIN)</t>
  </si>
  <si>
    <t>National Nanotechnology Coordinated Infrastructure (NNCI)</t>
  </si>
  <si>
    <t>George E. Brown Jr. Network for Earthquake Engineering Simulation (NEES)</t>
  </si>
  <si>
    <t>Natural Hazards Engineering Research Infrastructure (NHERI)</t>
  </si>
  <si>
    <t>Geosciences</t>
  </si>
  <si>
    <r>
      <t>Academic Research Fleet</t>
    </r>
    <r>
      <rPr>
        <vertAlign val="superscript"/>
        <sz val="9"/>
        <color theme="1"/>
        <rFont val="Arial"/>
        <family val="2"/>
      </rPr>
      <t>1</t>
    </r>
  </si>
  <si>
    <t>Geodesy Advancing Geosciences and EarthScope (GAGE)</t>
  </si>
  <si>
    <t>International Ocean Discovery Program (IODP)</t>
  </si>
  <si>
    <r>
      <t>Ocean Observatories Initiative (OOI)</t>
    </r>
    <r>
      <rPr>
        <vertAlign val="superscript"/>
        <sz val="9"/>
        <rFont val="Arial"/>
        <family val="2"/>
      </rPr>
      <t>2</t>
    </r>
  </si>
  <si>
    <t>Polar Facilities and Logistics</t>
  </si>
  <si>
    <t>Seismological Facilities for the Advancement of Geosciences and EarthScope (SAGE)</t>
  </si>
  <si>
    <t>Mathematical and Physical Sciences</t>
  </si>
  <si>
    <t>Arecibo Observatory</t>
  </si>
  <si>
    <t>Cornell High Energy Synchrotron Source (CHESS)</t>
  </si>
  <si>
    <t>Gemini Observatory</t>
  </si>
  <si>
    <t>IceCube</t>
  </si>
  <si>
    <t>Large Hadron Collider (LHC)</t>
  </si>
  <si>
    <t>Laser Interferometer Gravitational-Wave Observatory (LIGO)</t>
  </si>
  <si>
    <t>National High Magnetic Field Laboratory (NHMFL)</t>
  </si>
  <si>
    <r>
      <t>National Solar Observatory (NSO)</t>
    </r>
    <r>
      <rPr>
        <vertAlign val="superscript"/>
        <sz val="9"/>
        <rFont val="Arial"/>
        <family val="2"/>
      </rPr>
      <t>3</t>
    </r>
  </si>
  <si>
    <t>National Superconducting Cyclotron Laboratory (NSCL)</t>
  </si>
  <si>
    <r>
      <t>Other Facilities</t>
    </r>
    <r>
      <rPr>
        <vertAlign val="superscript"/>
        <sz val="9"/>
        <rFont val="Arial"/>
        <family val="2"/>
      </rPr>
      <t>4</t>
    </r>
  </si>
  <si>
    <r>
      <t>Federally Funded Research and Development Centers</t>
    </r>
    <r>
      <rPr>
        <b/>
        <vertAlign val="superscript"/>
        <sz val="9"/>
        <rFont val="Arial"/>
        <family val="2"/>
      </rPr>
      <t>5</t>
    </r>
  </si>
  <si>
    <t>National Center for Atmospheric Research (NCAR)</t>
  </si>
  <si>
    <t>National Optical Astronomy Observatory (NOAO)</t>
  </si>
  <si>
    <r>
      <t>National Radio Astronomy Observatory (NRAO)</t>
    </r>
    <r>
      <rPr>
        <vertAlign val="superscript"/>
        <sz val="9"/>
        <rFont val="Arial"/>
        <family val="2"/>
      </rPr>
      <t>6</t>
    </r>
  </si>
  <si>
    <t>Operations and Maintenance of Facilities under Construction</t>
  </si>
  <si>
    <r>
      <t>Daniel K. Inouye Solar Telescope (DKIST)</t>
    </r>
    <r>
      <rPr>
        <vertAlign val="superscript"/>
        <sz val="9"/>
        <rFont val="Arial"/>
        <family val="2"/>
      </rPr>
      <t>7</t>
    </r>
  </si>
  <si>
    <t>National Ecological Observatory Network (NEON)</t>
  </si>
  <si>
    <t>R&amp;RA Planning and Concept Development</t>
  </si>
  <si>
    <r>
      <t>Pre-construction Planning</t>
    </r>
    <r>
      <rPr>
        <vertAlign val="superscript"/>
        <sz val="9"/>
        <rFont val="Arial"/>
        <family val="2"/>
      </rPr>
      <t>8</t>
    </r>
  </si>
  <si>
    <t>Concept and Development for MREFC Projects</t>
  </si>
  <si>
    <r>
      <rPr>
        <vertAlign val="superscript"/>
        <sz val="8"/>
        <color theme="1"/>
        <rFont val="Arial"/>
        <family val="2"/>
      </rPr>
      <t>1</t>
    </r>
    <r>
      <rPr>
        <sz val="8"/>
        <color theme="1"/>
        <rFont val="Arial"/>
        <family val="2"/>
      </rPr>
      <t xml:space="preserve"> An additional $1.86 million in FY 2014, $2.0 million in FY 2015, and $3.0 million in FY 2016 for Research Class Regional Vessels (RCRV) is included in pre-construction planning.</t>
    </r>
  </si>
  <si>
    <r>
      <rPr>
        <vertAlign val="superscript"/>
        <sz val="8"/>
        <color theme="1"/>
        <rFont val="Arial"/>
        <family val="2"/>
      </rPr>
      <t>2</t>
    </r>
    <r>
      <rPr>
        <sz val="8"/>
        <color theme="1"/>
        <rFont val="Arial"/>
        <family val="2"/>
      </rPr>
      <t xml:space="preserve"> OOI transitioned from MREFC construction to operations and maintenance phase in FY 2015 and thus is now included in the GEO Facilities section.</t>
    </r>
  </si>
  <si>
    <r>
      <rPr>
        <vertAlign val="superscript"/>
        <sz val="8"/>
        <color theme="1"/>
        <rFont val="Arial"/>
        <family val="2"/>
      </rPr>
      <t>3</t>
    </r>
    <r>
      <rPr>
        <sz val="8"/>
        <color theme="1"/>
        <rFont val="Arial"/>
        <family val="2"/>
      </rPr>
      <t xml:space="preserve"> The total presented does not include $5.0 million in FY 2015 and $9.0 million in FY 2016 for operations and maintenance support for the DKIST facility construction project.  That funding is captured within the total presented on the DKIST line under Operations and Maintenance of Facilities under Construction.</t>
    </r>
  </si>
  <si>
    <r>
      <rPr>
        <vertAlign val="superscript"/>
        <sz val="8"/>
        <color theme="1"/>
        <rFont val="Arial"/>
        <family val="2"/>
      </rPr>
      <t>4</t>
    </r>
    <r>
      <rPr>
        <sz val="8"/>
        <color theme="1"/>
        <rFont val="Arial"/>
        <family val="2"/>
      </rPr>
      <t xml:space="preserve"> Other Facilities includes support for other materials research facilities.</t>
    </r>
  </si>
  <si>
    <r>
      <rPr>
        <vertAlign val="superscript"/>
        <sz val="8"/>
        <color theme="1"/>
        <rFont val="Arial"/>
        <family val="2"/>
      </rPr>
      <t>5</t>
    </r>
    <r>
      <rPr>
        <sz val="8"/>
        <color theme="1"/>
        <rFont val="Arial"/>
        <family val="2"/>
      </rPr>
      <t xml:space="preserve"> Federally-Funded R&amp;D Centers do not include support for the Science and Technology Policy Institute (STPI), which is an FFRDC but not a multi-user research facility.</t>
    </r>
  </si>
  <si>
    <r>
      <rPr>
        <vertAlign val="superscript"/>
        <sz val="8"/>
        <color theme="1"/>
        <rFont val="Arial"/>
        <family val="2"/>
      </rPr>
      <t>6</t>
    </r>
    <r>
      <rPr>
        <sz val="8"/>
        <color theme="1"/>
        <rFont val="Arial"/>
        <family val="2"/>
      </rPr>
      <t xml:space="preserve"> Operations and maintenance of the Atacama Large Millimeter Array (ALMA) are included in NRAO.</t>
    </r>
  </si>
  <si>
    <r>
      <rPr>
        <vertAlign val="superscript"/>
        <sz val="8"/>
        <color theme="1"/>
        <rFont val="Arial"/>
        <family val="2"/>
      </rPr>
      <t>7</t>
    </r>
    <r>
      <rPr>
        <sz val="8"/>
        <color theme="1"/>
        <rFont val="Arial"/>
        <family val="2"/>
      </rPr>
      <t xml:space="preserve"> Of the total DKIST funding presented, $5.0 million in FY 2015 and $9.0 million in FY 2016 is for operations and maintenance support provided through the National Solar Observatory, and for all years, $2.0 million is for cultural mitigation activities as agreed to during the environmental compliance process.  For more information, see the DKIST narrative in the MREFC chapter.</t>
    </r>
  </si>
  <si>
    <r>
      <rPr>
        <vertAlign val="superscript"/>
        <sz val="8"/>
        <color theme="1"/>
        <rFont val="Arial"/>
        <family val="2"/>
      </rPr>
      <t>8</t>
    </r>
    <r>
      <rPr>
        <sz val="8"/>
        <color theme="1"/>
        <rFont val="Arial"/>
        <family val="2"/>
      </rPr>
      <t xml:space="preserve"> Pre-construction planning includes R&amp;RA funding for potential next-generation major multi-user facilities, including RCRV and Antarctic Infrastructure Modernization for Science (AIMS).</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</si>
</sst>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quot;$&quot;#,##0.00;\-&quot;$&quot;#,##0.00;&quot;-&quot;??"/>
    <numFmt numFmtId="166" formatCode="#,##0.00;\-#,##0.00;&quot;-&quot;??"/>
    <numFmt numFmtId="167" formatCode="0.0%;\-0.0%;&quot;-&quot;??"/>
    <numFmt numFmtId="168" formatCode="0.00_);[Red]\(0.00\)"/>
    <numFmt numFmtId="169" formatCode="&quot;$&quot;#,##0.00"/>
  </numFmts>
  <fonts count="16" x14ac:knownFonts="1">
    <font>
      <sz val="11"/>
      <color theme="1"/>
      <name val="Calibri"/>
      <family val="2"/>
      <scheme val="minor"/>
    </font>
    <font>
      <sz val="11"/>
      <color theme="1"/>
      <name val="Calibri"/>
      <family val="2"/>
      <scheme val="minor"/>
    </font>
    <font>
      <sz val="9"/>
      <name val="Arial"/>
      <family val="2"/>
    </font>
    <font>
      <b/>
      <sz val="9"/>
      <name val="Arial"/>
      <family val="2"/>
    </font>
    <font>
      <vertAlign val="superscript"/>
      <sz val="9"/>
      <name val="Arial"/>
      <family val="2"/>
    </font>
    <font>
      <b/>
      <sz val="10"/>
      <color theme="1"/>
      <name val="Arial"/>
      <family val="2"/>
    </font>
    <font>
      <sz val="11"/>
      <color theme="1"/>
      <name val="Times New Roman"/>
      <family val="1"/>
    </font>
    <font>
      <sz val="9"/>
      <color theme="1"/>
      <name val="Arial"/>
      <family val="2"/>
    </font>
    <font>
      <b/>
      <sz val="9"/>
      <color theme="1"/>
      <name val="Arial"/>
      <family val="2"/>
    </font>
    <font>
      <b/>
      <i/>
      <sz val="9"/>
      <color theme="1"/>
      <name val="Arial"/>
      <family val="2"/>
    </font>
    <font>
      <vertAlign val="superscript"/>
      <sz val="9"/>
      <color theme="1"/>
      <name val="Arial"/>
      <family val="2"/>
    </font>
    <font>
      <sz val="10"/>
      <name val="Arial"/>
    </font>
    <font>
      <sz val="10"/>
      <name val="Arial"/>
      <family val="2"/>
    </font>
    <font>
      <b/>
      <vertAlign val="superscript"/>
      <sz val="9"/>
      <name val="Arial"/>
      <family val="2"/>
    </font>
    <font>
      <sz val="8"/>
      <color theme="1"/>
      <name val="Arial"/>
      <family val="2"/>
    </font>
    <font>
      <vertAlign val="superscript"/>
      <sz val="8"/>
      <color theme="1"/>
      <name val="Arial"/>
      <family val="2"/>
    </font>
  </fonts>
  <fills count="2">
    <fill>
      <patternFill patternType="none"/>
    </fill>
    <fill>
      <patternFill patternType="gray125"/>
    </fill>
  </fills>
  <borders count="19">
    <border>
      <left/>
      <right/>
      <top/>
      <bottom/>
      <diagonal/>
    </border>
    <border>
      <left/>
      <right/>
      <top/>
      <bottom style="medium">
        <color auto="1"/>
      </bottom>
      <diagonal/>
    </border>
    <border>
      <left/>
      <right/>
      <top style="medium">
        <color auto="1"/>
      </top>
      <bottom/>
      <diagonal/>
    </border>
    <border>
      <left/>
      <right/>
      <top/>
      <bottom style="thin">
        <color auto="1"/>
      </bottom>
      <diagonal/>
    </border>
    <border>
      <left/>
      <right/>
      <top style="thin">
        <color auto="1"/>
      </top>
      <bottom style="medium">
        <color auto="1"/>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5">
    <xf numFmtId="0" fontId="0" fillId="0" borderId="0"/>
    <xf numFmtId="0" fontId="1" fillId="0" borderId="0"/>
    <xf numFmtId="0" fontId="11" fillId="0" borderId="0"/>
    <xf numFmtId="0" fontId="12" fillId="0" borderId="0"/>
    <xf numFmtId="0" fontId="12" fillId="0" borderId="0"/>
  </cellStyleXfs>
  <cellXfs count="69">
    <xf numFmtId="0" fontId="0" fillId="0" borderId="0" xfId="0"/>
    <xf numFmtId="0" fontId="6" fillId="0" borderId="0" xfId="0" applyFont="1"/>
    <xf numFmtId="0" fontId="7" fillId="0" borderId="7" xfId="1" applyFont="1" applyBorder="1" applyAlignment="1">
      <alignment horizontal="right"/>
    </xf>
    <xf numFmtId="0" fontId="7" fillId="0" borderId="0" xfId="1" applyFont="1" applyBorder="1" applyAlignment="1">
      <alignment horizontal="right"/>
    </xf>
    <xf numFmtId="0" fontId="8" fillId="0" borderId="8" xfId="1" applyFont="1" applyBorder="1"/>
    <xf numFmtId="0" fontId="7" fillId="0" borderId="8" xfId="1" applyFont="1" applyBorder="1"/>
    <xf numFmtId="165" fontId="8" fillId="0" borderId="8" xfId="1" applyNumberFormat="1" applyFont="1" applyFill="1" applyBorder="1"/>
    <xf numFmtId="165" fontId="8" fillId="0" borderId="9" xfId="1" applyNumberFormat="1" applyFont="1" applyFill="1" applyBorder="1"/>
    <xf numFmtId="165" fontId="8" fillId="0" borderId="10" xfId="1" applyNumberFormat="1" applyFont="1" applyBorder="1"/>
    <xf numFmtId="164" fontId="8" fillId="0" borderId="8" xfId="1" applyNumberFormat="1" applyFont="1" applyBorder="1" applyAlignment="1">
      <alignment horizontal="right"/>
    </xf>
    <xf numFmtId="0" fontId="9" fillId="0" borderId="0" xfId="1" applyFont="1"/>
    <xf numFmtId="0" fontId="7" fillId="0" borderId="0" xfId="1" applyFont="1"/>
    <xf numFmtId="166" fontId="7" fillId="0" borderId="0" xfId="1" applyNumberFormat="1" applyFont="1" applyFill="1"/>
    <xf numFmtId="166" fontId="7" fillId="0" borderId="11" xfId="1" applyNumberFormat="1" applyFont="1" applyFill="1" applyBorder="1"/>
    <xf numFmtId="166" fontId="7" fillId="0" borderId="0" xfId="1" applyNumberFormat="1" applyFont="1" applyFill="1" applyBorder="1"/>
    <xf numFmtId="166" fontId="7" fillId="0" borderId="12" xfId="1" applyNumberFormat="1" applyFont="1" applyBorder="1"/>
    <xf numFmtId="164" fontId="7" fillId="0" borderId="0" xfId="1" applyNumberFormat="1" applyFont="1" applyBorder="1" applyAlignment="1">
      <alignment horizontal="right"/>
    </xf>
    <xf numFmtId="166" fontId="7" fillId="0" borderId="0" xfId="1" applyNumberFormat="1" applyFont="1"/>
    <xf numFmtId="167" fontId="7" fillId="0" borderId="0" xfId="1" applyNumberFormat="1" applyFont="1" applyBorder="1" applyAlignment="1">
      <alignment horizontal="right"/>
    </xf>
    <xf numFmtId="166" fontId="7" fillId="0" borderId="13" xfId="1" applyNumberFormat="1" applyFont="1" applyFill="1" applyBorder="1"/>
    <xf numFmtId="0" fontId="7" fillId="0" borderId="3" xfId="1" applyFont="1" applyBorder="1"/>
    <xf numFmtId="166" fontId="7" fillId="0" borderId="3" xfId="1" applyNumberFormat="1" applyFont="1" applyFill="1" applyBorder="1"/>
    <xf numFmtId="166" fontId="7" fillId="0" borderId="14" xfId="1" applyNumberFormat="1" applyFont="1" applyFill="1" applyBorder="1"/>
    <xf numFmtId="166" fontId="7" fillId="0" borderId="3" xfId="1" applyNumberFormat="1" applyFont="1" applyBorder="1"/>
    <xf numFmtId="167" fontId="7" fillId="0" borderId="3" xfId="1" applyNumberFormat="1" applyFont="1" applyBorder="1" applyAlignment="1">
      <alignment horizontal="right"/>
    </xf>
    <xf numFmtId="0" fontId="7" fillId="0" borderId="0" xfId="1" applyFont="1" applyAlignment="1">
      <alignment wrapText="1"/>
    </xf>
    <xf numFmtId="166" fontId="7" fillId="0" borderId="15" xfId="1" applyNumberFormat="1" applyFont="1" applyBorder="1"/>
    <xf numFmtId="0" fontId="7" fillId="0" borderId="0" xfId="1" applyFont="1" applyFill="1"/>
    <xf numFmtId="0" fontId="2" fillId="0" borderId="0" xfId="2" applyFont="1" applyFill="1" applyBorder="1" applyAlignment="1">
      <alignment vertical="top"/>
    </xf>
    <xf numFmtId="0" fontId="7" fillId="0" borderId="3" xfId="1" applyFont="1" applyFill="1" applyBorder="1"/>
    <xf numFmtId="168" fontId="2" fillId="0" borderId="3" xfId="3" applyNumberFormat="1" applyFont="1" applyFill="1" applyBorder="1" applyAlignment="1" applyProtection="1">
      <alignment horizontal="left" vertical="top"/>
    </xf>
    <xf numFmtId="166" fontId="7" fillId="0" borderId="7" xfId="1" applyNumberFormat="1" applyFont="1" applyFill="1" applyBorder="1"/>
    <xf numFmtId="165" fontId="8" fillId="0" borderId="0" xfId="1" applyNumberFormat="1" applyFont="1" applyFill="1"/>
    <xf numFmtId="165" fontId="8" fillId="0" borderId="13" xfId="1" applyNumberFormat="1" applyFont="1" applyFill="1" applyBorder="1"/>
    <xf numFmtId="165" fontId="8" fillId="0" borderId="15" xfId="1" applyNumberFormat="1" applyFont="1" applyFill="1" applyBorder="1"/>
    <xf numFmtId="167" fontId="8" fillId="0" borderId="0" xfId="1" applyNumberFormat="1" applyFont="1" applyBorder="1" applyAlignment="1">
      <alignment horizontal="right"/>
    </xf>
    <xf numFmtId="0" fontId="2" fillId="0" borderId="3" xfId="2" applyFont="1" applyFill="1" applyBorder="1" applyAlignment="1">
      <alignment vertical="top"/>
    </xf>
    <xf numFmtId="0" fontId="8" fillId="0" borderId="0" xfId="1" applyFont="1" applyFill="1"/>
    <xf numFmtId="0" fontId="2" fillId="0" borderId="0" xfId="2" applyFont="1" applyFill="1" applyBorder="1" applyAlignment="1">
      <alignment vertical="top" wrapText="1"/>
    </xf>
    <xf numFmtId="168" fontId="2" fillId="0" borderId="0" xfId="3" applyNumberFormat="1" applyFont="1" applyFill="1" applyBorder="1" applyAlignment="1" applyProtection="1">
      <alignment horizontal="left" vertical="top"/>
    </xf>
    <xf numFmtId="0" fontId="8" fillId="0" borderId="3" xfId="1" applyFont="1" applyBorder="1"/>
    <xf numFmtId="165" fontId="8" fillId="0" borderId="3" xfId="1" applyNumberFormat="1" applyFont="1" applyFill="1" applyBorder="1"/>
    <xf numFmtId="165" fontId="8" fillId="0" borderId="16" xfId="1" applyNumberFormat="1" applyFont="1" applyFill="1" applyBorder="1"/>
    <xf numFmtId="165" fontId="8" fillId="0" borderId="3" xfId="1" applyNumberFormat="1" applyFont="1" applyBorder="1"/>
    <xf numFmtId="167" fontId="8" fillId="0" borderId="8" xfId="1" applyNumberFormat="1" applyFont="1" applyBorder="1" applyAlignment="1">
      <alignment horizontal="right"/>
    </xf>
    <xf numFmtId="0" fontId="8" fillId="0" borderId="1" xfId="1" applyFont="1" applyBorder="1"/>
    <xf numFmtId="0" fontId="7" fillId="0" borderId="1" xfId="1" applyFont="1" applyBorder="1"/>
    <xf numFmtId="165" fontId="8" fillId="0" borderId="1" xfId="1" applyNumberFormat="1" applyFont="1" applyFill="1" applyBorder="1"/>
    <xf numFmtId="165" fontId="8" fillId="0" borderId="17" xfId="1" applyNumberFormat="1" applyFont="1" applyFill="1" applyBorder="1"/>
    <xf numFmtId="165" fontId="8" fillId="0" borderId="18" xfId="1" applyNumberFormat="1" applyFont="1" applyFill="1" applyBorder="1"/>
    <xf numFmtId="165" fontId="8" fillId="0" borderId="1" xfId="1" applyNumberFormat="1" applyFont="1" applyBorder="1"/>
    <xf numFmtId="167" fontId="8" fillId="0" borderId="4" xfId="1" applyNumberFormat="1" applyFont="1" applyBorder="1" applyAlignment="1">
      <alignment horizontal="right"/>
    </xf>
    <xf numFmtId="0" fontId="14" fillId="0" borderId="0" xfId="1" applyFont="1" applyAlignment="1"/>
    <xf numFmtId="0" fontId="14" fillId="0" borderId="0" xfId="1" applyFont="1"/>
    <xf numFmtId="0" fontId="6" fillId="0" borderId="0" xfId="0" applyFont="1" applyAlignment="1">
      <alignment horizontal="right"/>
    </xf>
    <xf numFmtId="169" fontId="6" fillId="0" borderId="0" xfId="0" applyNumberFormat="1" applyFont="1"/>
    <xf numFmtId="0" fontId="14" fillId="0" borderId="0" xfId="4" applyFont="1" applyFill="1" applyAlignment="1">
      <alignment horizontal="justify" wrapText="1"/>
    </xf>
    <xf numFmtId="0" fontId="3" fillId="0" borderId="5" xfId="2" applyFont="1" applyFill="1" applyBorder="1" applyAlignment="1">
      <alignment vertical="top"/>
    </xf>
    <xf numFmtId="0" fontId="14" fillId="0" borderId="0" xfId="1" applyFont="1" applyFill="1" applyAlignment="1">
      <alignment horizontal="justify" wrapText="1"/>
    </xf>
    <xf numFmtId="0" fontId="14" fillId="0" borderId="0" xfId="4" applyFont="1" applyFill="1" applyAlignment="1">
      <alignment horizontal="justify" vertical="top" wrapText="1"/>
    </xf>
    <xf numFmtId="0" fontId="5" fillId="0" borderId="0" xfId="1" applyFont="1" applyAlignment="1">
      <alignment horizontal="center" vertical="center"/>
    </xf>
    <xf numFmtId="0" fontId="7" fillId="0" borderId="1" xfId="1" applyFont="1" applyBorder="1" applyAlignment="1">
      <alignment horizontal="center" vertical="center"/>
    </xf>
    <xf numFmtId="0" fontId="7" fillId="0" borderId="2" xfId="1" applyFont="1" applyBorder="1" applyAlignment="1">
      <alignment horizontal="center"/>
    </xf>
    <xf numFmtId="0" fontId="7" fillId="0" borderId="3" xfId="1" applyFont="1" applyBorder="1" applyAlignment="1">
      <alignment horizontal="center"/>
    </xf>
    <xf numFmtId="0" fontId="7" fillId="0" borderId="2" xfId="1" applyFont="1" applyBorder="1" applyAlignment="1">
      <alignment horizontal="right" wrapText="1"/>
    </xf>
    <xf numFmtId="0" fontId="7" fillId="0" borderId="3" xfId="1" applyFont="1" applyBorder="1" applyAlignment="1">
      <alignment horizontal="right" wrapText="1"/>
    </xf>
    <xf numFmtId="0" fontId="7" fillId="0" borderId="6" xfId="1" applyFont="1" applyBorder="1" applyAlignment="1">
      <alignment horizontal="right" wrapText="1"/>
    </xf>
    <xf numFmtId="0" fontId="7" fillId="0" borderId="7" xfId="1" applyFont="1" applyBorder="1" applyAlignment="1">
      <alignment horizontal="right" wrapText="1"/>
    </xf>
    <xf numFmtId="0" fontId="7" fillId="0" borderId="2" xfId="1" applyFont="1" applyBorder="1" applyAlignment="1">
      <alignment horizontal="center" wrapText="1"/>
    </xf>
  </cellXfs>
  <cellStyles count="5">
    <cellStyle name="Normal" xfId="0" builtinId="0"/>
    <cellStyle name="Normal 2" xfId="1"/>
    <cellStyle name="Normal 2 2" xfId="4"/>
    <cellStyle name="Normal 3" xfId="2"/>
    <cellStyle name="Normal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showGridLines="0" tabSelected="1" workbookViewId="0">
      <selection sqref="A1:G1"/>
    </sheetView>
  </sheetViews>
  <sheetFormatPr defaultColWidth="9.140625" defaultRowHeight="15" x14ac:dyDescent="0.25"/>
  <cols>
    <col min="1" max="1" width="2.42578125" style="1" customWidth="1"/>
    <col min="2" max="2" width="70" style="1" customWidth="1"/>
    <col min="3" max="4" width="10.28515625" style="1" customWidth="1"/>
    <col min="5" max="5" width="9.5703125" style="1" customWidth="1"/>
    <col min="6" max="6" width="9.28515625" style="1" bestFit="1" customWidth="1"/>
    <col min="7" max="16384" width="9.140625" style="1"/>
  </cols>
  <sheetData>
    <row r="1" spans="1:7" ht="13.9" x14ac:dyDescent="0.25">
      <c r="A1" s="60" t="s">
        <v>10</v>
      </c>
      <c r="B1" s="60"/>
      <c r="C1" s="60"/>
      <c r="D1" s="60"/>
      <c r="E1" s="60"/>
      <c r="F1" s="60"/>
      <c r="G1" s="60"/>
    </row>
    <row r="2" spans="1:7" ht="14.45" thickBot="1" x14ac:dyDescent="0.3">
      <c r="A2" s="61" t="s">
        <v>0</v>
      </c>
      <c r="B2" s="61"/>
      <c r="C2" s="61"/>
      <c r="D2" s="61"/>
      <c r="E2" s="61"/>
      <c r="F2" s="61"/>
      <c r="G2" s="61"/>
    </row>
    <row r="3" spans="1:7" ht="28.15" customHeight="1" x14ac:dyDescent="0.25">
      <c r="A3" s="62"/>
      <c r="B3" s="62"/>
      <c r="C3" s="64" t="s">
        <v>1</v>
      </c>
      <c r="D3" s="64" t="s">
        <v>2</v>
      </c>
      <c r="E3" s="66" t="s">
        <v>6</v>
      </c>
      <c r="F3" s="68" t="s">
        <v>3</v>
      </c>
      <c r="G3" s="68"/>
    </row>
    <row r="4" spans="1:7" x14ac:dyDescent="0.25">
      <c r="A4" s="63"/>
      <c r="B4" s="63"/>
      <c r="C4" s="65"/>
      <c r="D4" s="65"/>
      <c r="E4" s="67"/>
      <c r="F4" s="2" t="s">
        <v>4</v>
      </c>
      <c r="G4" s="3" t="s">
        <v>5</v>
      </c>
    </row>
    <row r="5" spans="1:7" ht="13.9" x14ac:dyDescent="0.25">
      <c r="A5" s="4" t="s">
        <v>11</v>
      </c>
      <c r="B5" s="5"/>
      <c r="C5" s="6">
        <f>SUM(C7:C10,C12:C17,C19:C28)</f>
        <v>745.41102599999999</v>
      </c>
      <c r="D5" s="7">
        <f>SUM(D7:D10,D12:D17,D19:D28)</f>
        <v>716.99999999999989</v>
      </c>
      <c r="E5" s="6">
        <f>SUM(E7:E10,E12:E17,E19:E28)</f>
        <v>737.91</v>
      </c>
      <c r="F5" s="8">
        <v>-1.9900000000000091</v>
      </c>
      <c r="G5" s="9">
        <f>IF(D5=0,"N/A",F5/D5)</f>
        <v>-2.7754532775453411E-3</v>
      </c>
    </row>
    <row r="6" spans="1:7" ht="13.9" x14ac:dyDescent="0.25">
      <c r="A6" s="10" t="s">
        <v>12</v>
      </c>
      <c r="B6" s="11"/>
      <c r="C6" s="12"/>
      <c r="D6" s="13"/>
      <c r="E6" s="14"/>
      <c r="F6" s="15"/>
      <c r="G6" s="16"/>
    </row>
    <row r="7" spans="1:7" ht="13.9" x14ac:dyDescent="0.25">
      <c r="A7" s="10"/>
      <c r="B7" s="11" t="s">
        <v>13</v>
      </c>
      <c r="C7" s="12">
        <v>15.302652999999999</v>
      </c>
      <c r="D7" s="13">
        <v>0</v>
      </c>
      <c r="E7" s="13">
        <v>0</v>
      </c>
      <c r="F7" s="17">
        <f>E7-D7</f>
        <v>0</v>
      </c>
      <c r="G7" s="18" t="str">
        <f>IF(D7=0,"N/A", F7/D7)</f>
        <v>N/A</v>
      </c>
    </row>
    <row r="8" spans="1:7" ht="13.9" x14ac:dyDescent="0.25">
      <c r="A8" s="11"/>
      <c r="B8" s="11" t="s">
        <v>14</v>
      </c>
      <c r="C8" s="12">
        <v>0</v>
      </c>
      <c r="D8" s="12">
        <v>15.46</v>
      </c>
      <c r="E8" s="19">
        <v>15.46</v>
      </c>
      <c r="F8" s="17">
        <f>E8-D8</f>
        <v>0</v>
      </c>
      <c r="G8" s="18">
        <f t="shared" ref="G8:G40" si="0">IF(D8=0,"N/A", F8/D8)</f>
        <v>0</v>
      </c>
    </row>
    <row r="9" spans="1:7" ht="13.9" x14ac:dyDescent="0.25">
      <c r="A9" s="11"/>
      <c r="B9" s="11" t="s">
        <v>15</v>
      </c>
      <c r="C9" s="12">
        <v>18.144732999999999</v>
      </c>
      <c r="D9" s="12">
        <v>0</v>
      </c>
      <c r="E9" s="19">
        <v>0</v>
      </c>
      <c r="F9" s="17">
        <f>E9-D9</f>
        <v>0</v>
      </c>
      <c r="G9" s="18" t="str">
        <f t="shared" si="0"/>
        <v>N/A</v>
      </c>
    </row>
    <row r="10" spans="1:7" ht="13.9" x14ac:dyDescent="0.25">
      <c r="A10" s="20"/>
      <c r="B10" s="20" t="s">
        <v>16</v>
      </c>
      <c r="C10" s="21">
        <v>0</v>
      </c>
      <c r="D10" s="21">
        <v>12</v>
      </c>
      <c r="E10" s="22">
        <v>12.5</v>
      </c>
      <c r="F10" s="23">
        <f>E10-D10</f>
        <v>0.5</v>
      </c>
      <c r="G10" s="24">
        <f t="shared" si="0"/>
        <v>4.1666666666666664E-2</v>
      </c>
    </row>
    <row r="11" spans="1:7" ht="13.9" x14ac:dyDescent="0.25">
      <c r="A11" s="10" t="s">
        <v>17</v>
      </c>
      <c r="B11" s="11"/>
      <c r="C11" s="12"/>
      <c r="D11" s="12"/>
      <c r="E11" s="19"/>
      <c r="F11" s="17"/>
      <c r="G11" s="18"/>
    </row>
    <row r="12" spans="1:7" ht="13.9" x14ac:dyDescent="0.25">
      <c r="A12" s="11"/>
      <c r="B12" s="11" t="s">
        <v>18</v>
      </c>
      <c r="C12" s="12">
        <v>82.995000000000005</v>
      </c>
      <c r="D12" s="12">
        <v>85</v>
      </c>
      <c r="E12" s="19">
        <v>85</v>
      </c>
      <c r="F12" s="17">
        <f>E12-D12</f>
        <v>0</v>
      </c>
      <c r="G12" s="18">
        <f t="shared" si="0"/>
        <v>0</v>
      </c>
    </row>
    <row r="13" spans="1:7" ht="13.9" x14ac:dyDescent="0.25">
      <c r="A13" s="11"/>
      <c r="B13" s="25" t="s">
        <v>19</v>
      </c>
      <c r="C13" s="12">
        <v>11.58</v>
      </c>
      <c r="D13" s="12">
        <v>11.58</v>
      </c>
      <c r="E13" s="19">
        <v>12.33</v>
      </c>
      <c r="F13" s="17">
        <f t="shared" ref="F13:F40" si="1">E13-D13</f>
        <v>0.75</v>
      </c>
      <c r="G13" s="18">
        <f t="shared" si="0"/>
        <v>6.4766839378238336E-2</v>
      </c>
    </row>
    <row r="14" spans="1:7" ht="13.9" x14ac:dyDescent="0.25">
      <c r="A14" s="11"/>
      <c r="B14" s="11" t="s">
        <v>20</v>
      </c>
      <c r="C14" s="12">
        <v>50</v>
      </c>
      <c r="D14" s="12">
        <v>48</v>
      </c>
      <c r="E14" s="19">
        <v>48</v>
      </c>
      <c r="F14" s="17">
        <f t="shared" si="1"/>
        <v>0</v>
      </c>
      <c r="G14" s="18">
        <f t="shared" si="0"/>
        <v>0</v>
      </c>
    </row>
    <row r="15" spans="1:7" ht="13.9" x14ac:dyDescent="0.25">
      <c r="A15" s="11"/>
      <c r="B15" s="11" t="s">
        <v>21</v>
      </c>
      <c r="C15" s="12">
        <v>49.3</v>
      </c>
      <c r="D15" s="12">
        <v>55</v>
      </c>
      <c r="E15" s="19">
        <v>55</v>
      </c>
      <c r="F15" s="17">
        <f t="shared" si="1"/>
        <v>0</v>
      </c>
      <c r="G15" s="18">
        <f t="shared" si="0"/>
        <v>0</v>
      </c>
    </row>
    <row r="16" spans="1:7" ht="13.9" x14ac:dyDescent="0.25">
      <c r="A16" s="11"/>
      <c r="B16" s="11" t="s">
        <v>22</v>
      </c>
      <c r="C16" s="12">
        <v>310.00099999999998</v>
      </c>
      <c r="D16" s="12">
        <f>297.47-2</f>
        <v>295.47000000000003</v>
      </c>
      <c r="E16" s="19">
        <v>302.89999999999998</v>
      </c>
      <c r="F16" s="17">
        <f t="shared" si="1"/>
        <v>7.42999999999995</v>
      </c>
      <c r="G16" s="18">
        <f t="shared" si="0"/>
        <v>2.5146376958743524E-2</v>
      </c>
    </row>
    <row r="17" spans="1:7" ht="13.9" x14ac:dyDescent="0.25">
      <c r="A17" s="20"/>
      <c r="B17" s="20" t="s">
        <v>23</v>
      </c>
      <c r="C17" s="21">
        <v>24.348880000000001</v>
      </c>
      <c r="D17" s="21">
        <v>24.35</v>
      </c>
      <c r="E17" s="22">
        <v>25.1</v>
      </c>
      <c r="F17" s="15">
        <f t="shared" si="1"/>
        <v>0.75</v>
      </c>
      <c r="G17" s="24">
        <f t="shared" si="0"/>
        <v>3.0800821355236138E-2</v>
      </c>
    </row>
    <row r="18" spans="1:7" ht="13.9" x14ac:dyDescent="0.25">
      <c r="A18" s="10" t="s">
        <v>24</v>
      </c>
      <c r="B18" s="11"/>
      <c r="C18" s="12"/>
      <c r="D18" s="12"/>
      <c r="E18" s="19"/>
      <c r="F18" s="26"/>
      <c r="G18" s="18"/>
    </row>
    <row r="19" spans="1:7" ht="13.9" x14ac:dyDescent="0.25">
      <c r="A19" s="11"/>
      <c r="B19" s="11" t="s">
        <v>25</v>
      </c>
      <c r="C19" s="12">
        <v>8</v>
      </c>
      <c r="D19" s="12">
        <v>8</v>
      </c>
      <c r="E19" s="19">
        <v>8.1999999999999993</v>
      </c>
      <c r="F19" s="17">
        <f t="shared" si="1"/>
        <v>0.19999999999999929</v>
      </c>
      <c r="G19" s="18">
        <f t="shared" si="0"/>
        <v>2.4999999999999911E-2</v>
      </c>
    </row>
    <row r="20" spans="1:7" ht="13.9" x14ac:dyDescent="0.25">
      <c r="A20" s="11"/>
      <c r="B20" s="11" t="s">
        <v>26</v>
      </c>
      <c r="C20" s="12">
        <v>20.039919999999999</v>
      </c>
      <c r="D20" s="12">
        <v>20</v>
      </c>
      <c r="E20" s="19">
        <v>20</v>
      </c>
      <c r="F20" s="17">
        <f t="shared" si="1"/>
        <v>0</v>
      </c>
      <c r="G20" s="18">
        <f t="shared" si="0"/>
        <v>0</v>
      </c>
    </row>
    <row r="21" spans="1:7" ht="13.9" x14ac:dyDescent="0.25">
      <c r="A21" s="11"/>
      <c r="B21" s="11" t="s">
        <v>27</v>
      </c>
      <c r="C21" s="12">
        <v>19.582523999999999</v>
      </c>
      <c r="D21" s="12">
        <v>20.61</v>
      </c>
      <c r="E21" s="19">
        <v>19.77</v>
      </c>
      <c r="F21" s="17">
        <f t="shared" si="1"/>
        <v>-0.83999999999999986</v>
      </c>
      <c r="G21" s="18">
        <f t="shared" si="0"/>
        <v>-4.0756914119359527E-2</v>
      </c>
    </row>
    <row r="22" spans="1:7" ht="13.9" x14ac:dyDescent="0.25">
      <c r="A22" s="11"/>
      <c r="B22" s="11" t="s">
        <v>28</v>
      </c>
      <c r="C22" s="12">
        <v>6.9</v>
      </c>
      <c r="D22" s="12">
        <v>6.9</v>
      </c>
      <c r="E22" s="19">
        <v>6.9</v>
      </c>
      <c r="F22" s="17">
        <f t="shared" si="1"/>
        <v>0</v>
      </c>
      <c r="G22" s="18">
        <f t="shared" si="0"/>
        <v>0</v>
      </c>
    </row>
    <row r="23" spans="1:7" ht="13.9" x14ac:dyDescent="0.25">
      <c r="A23" s="11"/>
      <c r="B23" s="11" t="s">
        <v>29</v>
      </c>
      <c r="C23" s="12">
        <v>17.37</v>
      </c>
      <c r="D23" s="12">
        <v>18</v>
      </c>
      <c r="E23" s="19">
        <v>18</v>
      </c>
      <c r="F23" s="17">
        <f t="shared" si="1"/>
        <v>0</v>
      </c>
      <c r="G23" s="18">
        <f t="shared" si="0"/>
        <v>0</v>
      </c>
    </row>
    <row r="24" spans="1:7" ht="13.9" x14ac:dyDescent="0.25">
      <c r="A24" s="27"/>
      <c r="B24" s="27" t="s">
        <v>30</v>
      </c>
      <c r="C24" s="12">
        <v>36.43</v>
      </c>
      <c r="D24" s="12">
        <v>39.43</v>
      </c>
      <c r="E24" s="19">
        <v>39.43</v>
      </c>
      <c r="F24" s="12">
        <f t="shared" si="1"/>
        <v>0</v>
      </c>
      <c r="G24" s="18">
        <f t="shared" si="0"/>
        <v>0</v>
      </c>
    </row>
    <row r="25" spans="1:7" ht="13.9" x14ac:dyDescent="0.25">
      <c r="A25" s="27"/>
      <c r="B25" s="27" t="s">
        <v>31</v>
      </c>
      <c r="C25" s="12">
        <v>42.256315999999998</v>
      </c>
      <c r="D25" s="12">
        <v>24.04</v>
      </c>
      <c r="E25" s="19">
        <v>34.659999999999997</v>
      </c>
      <c r="F25" s="12">
        <f t="shared" si="1"/>
        <v>10.619999999999997</v>
      </c>
      <c r="G25" s="18">
        <f t="shared" si="0"/>
        <v>0.44176372712146411</v>
      </c>
    </row>
    <row r="26" spans="1:7" ht="13.9" x14ac:dyDescent="0.25">
      <c r="A26" s="27"/>
      <c r="B26" s="28" t="s">
        <v>32</v>
      </c>
      <c r="C26" s="12">
        <v>8</v>
      </c>
      <c r="D26" s="12">
        <v>8</v>
      </c>
      <c r="E26" s="19">
        <v>9.5</v>
      </c>
      <c r="F26" s="12">
        <f t="shared" si="1"/>
        <v>1.5</v>
      </c>
      <c r="G26" s="18">
        <f t="shared" si="0"/>
        <v>0.1875</v>
      </c>
    </row>
    <row r="27" spans="1:7" ht="13.9" x14ac:dyDescent="0.25">
      <c r="A27" s="27"/>
      <c r="B27" s="27" t="s">
        <v>33</v>
      </c>
      <c r="C27" s="12">
        <v>22.5</v>
      </c>
      <c r="D27" s="12">
        <v>22.5</v>
      </c>
      <c r="E27" s="19">
        <v>22.5</v>
      </c>
      <c r="F27" s="12">
        <f t="shared" si="1"/>
        <v>0</v>
      </c>
      <c r="G27" s="18">
        <f t="shared" si="0"/>
        <v>0</v>
      </c>
    </row>
    <row r="28" spans="1:7" ht="13.9" x14ac:dyDescent="0.25">
      <c r="A28" s="29"/>
      <c r="B28" s="30" t="s">
        <v>34</v>
      </c>
      <c r="C28" s="21">
        <v>2.66</v>
      </c>
      <c r="D28" s="21">
        <v>2.66</v>
      </c>
      <c r="E28" s="22">
        <v>2.66</v>
      </c>
      <c r="F28" s="31">
        <f t="shared" si="1"/>
        <v>0</v>
      </c>
      <c r="G28" s="24">
        <f t="shared" si="0"/>
        <v>0</v>
      </c>
    </row>
    <row r="29" spans="1:7" ht="13.9" x14ac:dyDescent="0.25">
      <c r="A29" s="57" t="s">
        <v>35</v>
      </c>
      <c r="B29" s="57"/>
      <c r="C29" s="32">
        <f>SUM(C30:C32)</f>
        <v>199.51</v>
      </c>
      <c r="D29" s="32">
        <f>SUM(D30:D32)</f>
        <v>207.01</v>
      </c>
      <c r="E29" s="33">
        <f>SUM(E30:E32)</f>
        <v>202.82999999999998</v>
      </c>
      <c r="F29" s="34">
        <f t="shared" si="1"/>
        <v>-4.1800000000000068</v>
      </c>
      <c r="G29" s="35">
        <f t="shared" si="0"/>
        <v>-2.0192261243418226E-2</v>
      </c>
    </row>
    <row r="30" spans="1:7" ht="13.9" x14ac:dyDescent="0.25">
      <c r="A30" s="27"/>
      <c r="B30" s="27" t="s">
        <v>36</v>
      </c>
      <c r="C30" s="12">
        <v>96.6</v>
      </c>
      <c r="D30" s="12">
        <v>98.2</v>
      </c>
      <c r="E30" s="19">
        <v>99</v>
      </c>
      <c r="F30" s="12">
        <f t="shared" si="1"/>
        <v>0.79999999999999716</v>
      </c>
      <c r="G30" s="18">
        <f t="shared" si="0"/>
        <v>8.1466395112016008E-3</v>
      </c>
    </row>
    <row r="31" spans="1:7" ht="13.9" x14ac:dyDescent="0.25">
      <c r="A31" s="27"/>
      <c r="B31" s="27" t="s">
        <v>37</v>
      </c>
      <c r="C31" s="12">
        <v>25.5</v>
      </c>
      <c r="D31" s="12">
        <v>25.5</v>
      </c>
      <c r="E31" s="19">
        <v>21.75</v>
      </c>
      <c r="F31" s="12">
        <f t="shared" si="1"/>
        <v>-3.75</v>
      </c>
      <c r="G31" s="18">
        <f t="shared" si="0"/>
        <v>-0.14705882352941177</v>
      </c>
    </row>
    <row r="32" spans="1:7" ht="13.9" x14ac:dyDescent="0.25">
      <c r="A32" s="29"/>
      <c r="B32" s="36" t="s">
        <v>38</v>
      </c>
      <c r="C32" s="21">
        <f>43.14+34.27</f>
        <v>77.41</v>
      </c>
      <c r="D32" s="21">
        <f>40.17+43.14</f>
        <v>83.31</v>
      </c>
      <c r="E32" s="22">
        <f>41.73+40.35</f>
        <v>82.08</v>
      </c>
      <c r="F32" s="21">
        <f t="shared" si="1"/>
        <v>-1.230000000000004</v>
      </c>
      <c r="G32" s="24">
        <f t="shared" si="0"/>
        <v>-1.476413395750815E-2</v>
      </c>
    </row>
    <row r="33" spans="1:7" ht="13.9" x14ac:dyDescent="0.25">
      <c r="A33" s="37" t="s">
        <v>39</v>
      </c>
      <c r="B33" s="27"/>
      <c r="C33" s="32">
        <f>SUM(C34:C35)</f>
        <v>23.888162999999999</v>
      </c>
      <c r="D33" s="32">
        <f>SUM(D34:D35)</f>
        <v>45</v>
      </c>
      <c r="E33" s="33">
        <f>SUM(E34:E35)</f>
        <v>55.04</v>
      </c>
      <c r="F33" s="32">
        <f t="shared" si="1"/>
        <v>10.039999999999999</v>
      </c>
      <c r="G33" s="35">
        <f t="shared" si="0"/>
        <v>0.22311111111111109</v>
      </c>
    </row>
    <row r="34" spans="1:7" ht="13.9" x14ac:dyDescent="0.25">
      <c r="A34" s="27"/>
      <c r="B34" s="38" t="s">
        <v>40</v>
      </c>
      <c r="C34" s="12">
        <v>2</v>
      </c>
      <c r="D34" s="12">
        <v>7</v>
      </c>
      <c r="E34" s="19">
        <v>11</v>
      </c>
      <c r="F34" s="12">
        <f t="shared" si="1"/>
        <v>4</v>
      </c>
      <c r="G34" s="18">
        <f t="shared" si="0"/>
        <v>0.5714285714285714</v>
      </c>
    </row>
    <row r="35" spans="1:7" ht="13.9" x14ac:dyDescent="0.25">
      <c r="A35" s="29"/>
      <c r="B35" s="29" t="s">
        <v>41</v>
      </c>
      <c r="C35" s="21">
        <v>21.888162999999999</v>
      </c>
      <c r="D35" s="21">
        <v>38</v>
      </c>
      <c r="E35" s="22">
        <v>44.04</v>
      </c>
      <c r="F35" s="21">
        <f t="shared" si="1"/>
        <v>6.0399999999999991</v>
      </c>
      <c r="G35" s="24">
        <f t="shared" si="0"/>
        <v>0.15894736842105261</v>
      </c>
    </row>
    <row r="36" spans="1:7" ht="13.9" x14ac:dyDescent="0.25">
      <c r="A36" s="37" t="s">
        <v>42</v>
      </c>
      <c r="B36" s="27"/>
      <c r="C36" s="32">
        <f>SUM(C37:C38)</f>
        <v>8.4506940000000004</v>
      </c>
      <c r="D36" s="32">
        <f>SUM(D37:D38)</f>
        <v>4</v>
      </c>
      <c r="E36" s="33">
        <f>SUM(E37:E38)</f>
        <v>6</v>
      </c>
      <c r="F36" s="32">
        <f t="shared" si="1"/>
        <v>2</v>
      </c>
      <c r="G36" s="35">
        <f t="shared" si="0"/>
        <v>0.5</v>
      </c>
    </row>
    <row r="37" spans="1:7" ht="13.9" x14ac:dyDescent="0.25">
      <c r="A37" s="27"/>
      <c r="B37" s="39" t="s">
        <v>43</v>
      </c>
      <c r="C37" s="12">
        <v>1.863694</v>
      </c>
      <c r="D37" s="12">
        <v>4</v>
      </c>
      <c r="E37" s="19">
        <v>6</v>
      </c>
      <c r="F37" s="12">
        <f t="shared" si="1"/>
        <v>2</v>
      </c>
      <c r="G37" s="18">
        <f t="shared" si="0"/>
        <v>0.5</v>
      </c>
    </row>
    <row r="38" spans="1:7" ht="13.9" x14ac:dyDescent="0.25">
      <c r="A38" s="29"/>
      <c r="B38" s="29" t="s">
        <v>44</v>
      </c>
      <c r="C38" s="21">
        <v>6.5869999999999997</v>
      </c>
      <c r="D38" s="21">
        <v>0</v>
      </c>
      <c r="E38" s="22">
        <v>0</v>
      </c>
      <c r="F38" s="21">
        <f t="shared" si="1"/>
        <v>0</v>
      </c>
      <c r="G38" s="18" t="str">
        <f t="shared" si="0"/>
        <v>N/A</v>
      </c>
    </row>
    <row r="39" spans="1:7" ht="13.9" x14ac:dyDescent="0.25">
      <c r="A39" s="40" t="s">
        <v>8</v>
      </c>
      <c r="B39" s="20"/>
      <c r="C39" s="41">
        <v>200</v>
      </c>
      <c r="D39" s="41">
        <v>200.76</v>
      </c>
      <c r="E39" s="42">
        <v>200.31</v>
      </c>
      <c r="F39" s="43">
        <f t="shared" si="1"/>
        <v>-0.44999999999998863</v>
      </c>
      <c r="G39" s="44">
        <f t="shared" si="0"/>
        <v>-2.2414823670053232E-3</v>
      </c>
    </row>
    <row r="40" spans="1:7" ht="15.75" thickBot="1" x14ac:dyDescent="0.3">
      <c r="A40" s="45" t="s">
        <v>9</v>
      </c>
      <c r="B40" s="46"/>
      <c r="C40" s="47">
        <f>SUM(C5,C29,C33,C36,C39)</f>
        <v>1177.2598829999999</v>
      </c>
      <c r="D40" s="48">
        <f>SUM(D5,D29,D33,D36,D39)</f>
        <v>1173.77</v>
      </c>
      <c r="E40" s="49">
        <f>SUM(E5,E29,E33,E36,E39)</f>
        <v>1202.0899999999999</v>
      </c>
      <c r="F40" s="50">
        <f t="shared" si="1"/>
        <v>28.319999999999936</v>
      </c>
      <c r="G40" s="51">
        <f t="shared" si="0"/>
        <v>2.4127384410915203E-2</v>
      </c>
    </row>
    <row r="41" spans="1:7" x14ac:dyDescent="0.25">
      <c r="A41" s="52" t="s">
        <v>7</v>
      </c>
      <c r="B41" s="53"/>
      <c r="C41" s="53"/>
      <c r="D41" s="53"/>
      <c r="E41" s="53"/>
      <c r="F41" s="53"/>
      <c r="G41" s="53"/>
    </row>
    <row r="42" spans="1:7" ht="25.5" customHeight="1" x14ac:dyDescent="0.25">
      <c r="A42" s="58" t="s">
        <v>45</v>
      </c>
      <c r="B42" s="58"/>
      <c r="C42" s="58"/>
      <c r="D42" s="58"/>
      <c r="E42" s="58"/>
      <c r="F42" s="58"/>
      <c r="G42" s="58"/>
    </row>
    <row r="43" spans="1:7" x14ac:dyDescent="0.25">
      <c r="A43" s="59" t="s">
        <v>46</v>
      </c>
      <c r="B43" s="59"/>
      <c r="C43" s="59"/>
      <c r="D43" s="59"/>
      <c r="E43" s="59"/>
      <c r="F43" s="59"/>
      <c r="G43" s="59"/>
    </row>
    <row r="44" spans="1:7" ht="26.25" customHeight="1" x14ac:dyDescent="0.25">
      <c r="A44" s="56" t="s">
        <v>47</v>
      </c>
      <c r="B44" s="56"/>
      <c r="C44" s="56"/>
      <c r="D44" s="56"/>
      <c r="E44" s="56"/>
      <c r="F44" s="56"/>
      <c r="G44" s="56"/>
    </row>
    <row r="45" spans="1:7" x14ac:dyDescent="0.25">
      <c r="A45" s="56" t="s">
        <v>48</v>
      </c>
      <c r="B45" s="56"/>
      <c r="C45" s="56"/>
      <c r="D45" s="56"/>
      <c r="E45" s="56"/>
      <c r="F45" s="56"/>
      <c r="G45" s="56"/>
    </row>
    <row r="46" spans="1:7" x14ac:dyDescent="0.25">
      <c r="A46" s="56" t="s">
        <v>49</v>
      </c>
      <c r="B46" s="56"/>
      <c r="C46" s="56"/>
      <c r="D46" s="56"/>
      <c r="E46" s="56"/>
      <c r="F46" s="56"/>
      <c r="G46" s="56"/>
    </row>
    <row r="47" spans="1:7" x14ac:dyDescent="0.25">
      <c r="A47" s="56" t="s">
        <v>50</v>
      </c>
      <c r="B47" s="56"/>
      <c r="C47" s="56"/>
      <c r="D47" s="56"/>
      <c r="E47" s="56"/>
      <c r="F47" s="56"/>
      <c r="G47" s="56"/>
    </row>
    <row r="48" spans="1:7" ht="36" customHeight="1" x14ac:dyDescent="0.25">
      <c r="A48" s="56" t="s">
        <v>51</v>
      </c>
      <c r="B48" s="56"/>
      <c r="C48" s="56"/>
      <c r="D48" s="56"/>
      <c r="E48" s="56"/>
      <c r="F48" s="56"/>
      <c r="G48" s="56"/>
    </row>
    <row r="49" spans="1:7" ht="27" customHeight="1" x14ac:dyDescent="0.25">
      <c r="A49" s="56" t="s">
        <v>52</v>
      </c>
      <c r="B49" s="56"/>
      <c r="C49" s="56"/>
      <c r="D49" s="56"/>
      <c r="E49" s="56"/>
      <c r="F49" s="56"/>
      <c r="G49" s="56"/>
    </row>
    <row r="50" spans="1:7" x14ac:dyDescent="0.25">
      <c r="B50" s="54"/>
    </row>
    <row r="51" spans="1:7" x14ac:dyDescent="0.25">
      <c r="B51" s="54"/>
    </row>
    <row r="52" spans="1:7" x14ac:dyDescent="0.25">
      <c r="B52" s="54"/>
    </row>
    <row r="53" spans="1:7" x14ac:dyDescent="0.25">
      <c r="B53" s="54"/>
    </row>
    <row r="54" spans="1:7" x14ac:dyDescent="0.25">
      <c r="B54" s="54"/>
    </row>
    <row r="55" spans="1:7" x14ac:dyDescent="0.25">
      <c r="B55" s="54"/>
    </row>
    <row r="56" spans="1:7" x14ac:dyDescent="0.25">
      <c r="B56" s="54"/>
    </row>
    <row r="57" spans="1:7" x14ac:dyDescent="0.25">
      <c r="B57" s="54"/>
    </row>
    <row r="58" spans="1:7" x14ac:dyDescent="0.25">
      <c r="B58" s="54"/>
    </row>
    <row r="59" spans="1:7" x14ac:dyDescent="0.25">
      <c r="B59" s="54"/>
    </row>
    <row r="60" spans="1:7" x14ac:dyDescent="0.25">
      <c r="B60" s="54"/>
    </row>
    <row r="61" spans="1:7" x14ac:dyDescent="0.25">
      <c r="C61" s="55"/>
    </row>
  </sheetData>
  <mergeCells count="16">
    <mergeCell ref="A1:G1"/>
    <mergeCell ref="A2:G2"/>
    <mergeCell ref="A3:B4"/>
    <mergeCell ref="C3:C4"/>
    <mergeCell ref="D3:D4"/>
    <mergeCell ref="E3:E4"/>
    <mergeCell ref="F3:G3"/>
    <mergeCell ref="A47:G47"/>
    <mergeCell ref="A48:G48"/>
    <mergeCell ref="A49:G49"/>
    <mergeCell ref="A29:B29"/>
    <mergeCell ref="A42:G42"/>
    <mergeCell ref="A43:G43"/>
    <mergeCell ref="A44:G44"/>
    <mergeCell ref="A45:G45"/>
    <mergeCell ref="A46:G46"/>
  </mergeCells>
  <pageMargins left="0.7" right="0.7" top="0.75" bottom="0.75" header="0.3" footer="0.3"/>
  <ignoredErrors>
    <ignoredError sqref="C36:E36"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Major Multi-user by Proj</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lelewis</dc:creator>
  <cp:lastModifiedBy>coxenrid</cp:lastModifiedBy>
  <dcterms:created xsi:type="dcterms:W3CDTF">2015-01-29T19:18:25Z</dcterms:created>
  <dcterms:modified xsi:type="dcterms:W3CDTF">2015-01-30T11:18:39Z</dcterms:modified>
</cp:coreProperties>
</file>