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0725"/>
  </bookViews>
  <sheets>
    <sheet name="CoSTEM Inventory &amp; PDs" sheetId="1" r:id="rId1"/>
  </sheets>
  <calcPr calcId="145621"/>
</workbook>
</file>

<file path=xl/calcChain.xml><?xml version="1.0" encoding="utf-8"?>
<calcChain xmlns="http://schemas.openxmlformats.org/spreadsheetml/2006/main">
  <c r="F46" i="1" l="1"/>
  <c r="G46" i="1" s="1"/>
  <c r="E46" i="1"/>
  <c r="D46" i="1"/>
  <c r="C46" i="1"/>
  <c r="D45" i="1"/>
  <c r="C45" i="1"/>
  <c r="E44" i="1"/>
  <c r="F44" i="1" s="1"/>
  <c r="D44" i="1"/>
  <c r="C44" i="1"/>
  <c r="E43" i="1"/>
  <c r="D43" i="1"/>
  <c r="D47" i="1" s="1"/>
  <c r="C43" i="1"/>
  <c r="C47" i="1" s="1"/>
  <c r="F42" i="1"/>
  <c r="G42" i="1" s="1"/>
  <c r="F41" i="1"/>
  <c r="G41" i="1" s="1"/>
  <c r="G40" i="1"/>
  <c r="F40" i="1"/>
  <c r="F39" i="1"/>
  <c r="G39" i="1" s="1"/>
  <c r="F38" i="1"/>
  <c r="G38" i="1" s="1"/>
  <c r="F37" i="1"/>
  <c r="G37" i="1" s="1"/>
  <c r="F36" i="1"/>
  <c r="G36" i="1" s="1"/>
  <c r="F35" i="1"/>
  <c r="G35" i="1" s="1"/>
  <c r="F34" i="1"/>
  <c r="G34" i="1" s="1"/>
  <c r="E34" i="1"/>
  <c r="E45" i="1" s="1"/>
  <c r="F45" i="1" s="1"/>
  <c r="G45" i="1" s="1"/>
  <c r="D34" i="1"/>
  <c r="C34" i="1"/>
  <c r="G32" i="1"/>
  <c r="F32" i="1"/>
  <c r="F31" i="1"/>
  <c r="G31" i="1" s="1"/>
  <c r="G30" i="1"/>
  <c r="F30" i="1"/>
  <c r="F29" i="1"/>
  <c r="G29" i="1" s="1"/>
  <c r="G28" i="1"/>
  <c r="F28" i="1"/>
  <c r="F27" i="1"/>
  <c r="G27" i="1" s="1"/>
  <c r="G26" i="1"/>
  <c r="F26" i="1"/>
  <c r="F25" i="1"/>
  <c r="G25" i="1" s="1"/>
  <c r="G24" i="1"/>
  <c r="F24" i="1"/>
  <c r="F23" i="1"/>
  <c r="G23" i="1" s="1"/>
  <c r="G22" i="1"/>
  <c r="F22" i="1"/>
  <c r="F21" i="1"/>
  <c r="G21" i="1" s="1"/>
  <c r="G20" i="1"/>
  <c r="F20" i="1"/>
  <c r="F19" i="1"/>
  <c r="G19" i="1" s="1"/>
  <c r="E18" i="1"/>
  <c r="E33" i="1" s="1"/>
  <c r="D18" i="1"/>
  <c r="C18" i="1"/>
  <c r="F17" i="1"/>
  <c r="G17" i="1" s="1"/>
  <c r="G16" i="1"/>
  <c r="F16" i="1"/>
  <c r="F15" i="1"/>
  <c r="G15" i="1" s="1"/>
  <c r="G14" i="1"/>
  <c r="F14" i="1"/>
  <c r="F13" i="1"/>
  <c r="G13" i="1" s="1"/>
  <c r="G12" i="1"/>
  <c r="F12" i="1"/>
  <c r="F11" i="1"/>
  <c r="G11" i="1" s="1"/>
  <c r="E10" i="1"/>
  <c r="D10" i="1"/>
  <c r="F10" i="1" s="1"/>
  <c r="G10" i="1" s="1"/>
  <c r="C10" i="1"/>
  <c r="C33" i="1" s="1"/>
  <c r="G9" i="1"/>
  <c r="F9" i="1"/>
  <c r="F8" i="1"/>
  <c r="G8" i="1" s="1"/>
  <c r="E7" i="1"/>
  <c r="F7" i="1" s="1"/>
  <c r="D7" i="1"/>
  <c r="G7" i="1" s="1"/>
  <c r="C7" i="1"/>
  <c r="G44" i="1" l="1"/>
  <c r="F33" i="1"/>
  <c r="G47" i="1"/>
  <c r="E47" i="1"/>
  <c r="F47" i="1" s="1"/>
  <c r="D33" i="1"/>
  <c r="F43" i="1"/>
  <c r="G43" i="1" s="1"/>
  <c r="F18" i="1"/>
  <c r="G18" i="1" s="1"/>
  <c r="G33" i="1" l="1"/>
</calcChain>
</file>

<file path=xl/sharedStrings.xml><?xml version="1.0" encoding="utf-8"?>
<sst xmlns="http://schemas.openxmlformats.org/spreadsheetml/2006/main" count="80" uniqueCount="60">
  <si>
    <t>National Science Foundation</t>
  </si>
  <si>
    <t>CoSTEM Inventory and Postdoctoral Fellowship Programs By Level of Education</t>
  </si>
  <si>
    <t>FY 2016 Request to Congress</t>
  </si>
  <si>
    <t>(Dollars in Millions)</t>
  </si>
  <si>
    <t>Level of
Education</t>
  </si>
  <si>
    <t>Program Name</t>
  </si>
  <si>
    <t>FY 2014
Actual</t>
  </si>
  <si>
    <t>FY 2015
Estimate</t>
  </si>
  <si>
    <t>FY 2016
Request</t>
  </si>
  <si>
    <t>FY 2016 Request
Change Over
FY 2015 Estimate</t>
  </si>
  <si>
    <t>Amount</t>
  </si>
  <si>
    <t>Percent</t>
  </si>
  <si>
    <t>Minority-Serving Institutions</t>
  </si>
  <si>
    <t>UG</t>
  </si>
  <si>
    <t>Historically Black Colleges &amp; Universities Undergraduate
   Program (HBCU-UP)</t>
  </si>
  <si>
    <t>Tribal Colleges &amp; Universities Program (TCUP)</t>
  </si>
  <si>
    <t>Fellowships &amp; Scholarships</t>
  </si>
  <si>
    <t>G</t>
  </si>
  <si>
    <t>Cybercorps®: Scholarships for Service (SfS)</t>
  </si>
  <si>
    <t>East Asia &amp; Pacific Summer Institutes for US Grad Students
   (EAPSI)</t>
  </si>
  <si>
    <t>Enhancing the Math Sciences Workforce in the 21st Century
   (EMSW21)</t>
  </si>
  <si>
    <t>Graduate Research Fellowship (GRF)</t>
  </si>
  <si>
    <r>
      <t>NSF Research Traineeship (NRT)</t>
    </r>
    <r>
      <rPr>
        <vertAlign val="superscript"/>
        <sz val="11"/>
        <color indexed="8"/>
        <rFont val="Arial"/>
        <family val="2"/>
      </rPr>
      <t>1</t>
    </r>
  </si>
  <si>
    <t>NSF Scholarships in STEM (S-STEM) (H-1B)</t>
  </si>
  <si>
    <t>Robert Noyce Scholarship (Noyce) Program</t>
  </si>
  <si>
    <r>
      <t>Other Grant Programs</t>
    </r>
    <r>
      <rPr>
        <b/>
        <vertAlign val="superscript"/>
        <sz val="11"/>
        <color indexed="8"/>
        <rFont val="Arial"/>
        <family val="2"/>
      </rPr>
      <t>2</t>
    </r>
  </si>
  <si>
    <t>K-12</t>
  </si>
  <si>
    <t>Discovery Research K-12 (DR-K12)</t>
  </si>
  <si>
    <t>Innovative Technology Experiences for Teachers &amp; Students
   (ITEST)(H1-B)</t>
  </si>
  <si>
    <t>STEM + Computing Partnerships (STEM + C Partnerships)</t>
  </si>
  <si>
    <t>Advanced Technological Education (ATE)</t>
  </si>
  <si>
    <t>Improving Undergraduate STEM Education (IUSE)</t>
  </si>
  <si>
    <t>International Research Experiences for Students (IRES)</t>
  </si>
  <si>
    <t>Louis Stokes Alliances for Minority Participation (LSAMP)</t>
  </si>
  <si>
    <t>Res Exper for Undergrads (REU)-Sites &amp; Supplements</t>
  </si>
  <si>
    <t>Research Experiences for Teachers (RET) in Engineering and
   Computer Science</t>
  </si>
  <si>
    <t>Alliances for Graduate Education &amp; the Professoriate (AGEP)</t>
  </si>
  <si>
    <t>O&amp;I</t>
  </si>
  <si>
    <t>Advancing Informal STEM Learning (AISL)</t>
  </si>
  <si>
    <t>Centers for Ocean Science Education Excellence (COSEE)</t>
  </si>
  <si>
    <t>Excellence Awards in Science &amp; Engineering (EASE)</t>
  </si>
  <si>
    <t>NSF INCLUDES</t>
  </si>
  <si>
    <t>Subtotal, Above Categories (CoSTEM Inventory Programs)</t>
  </si>
  <si>
    <t>NSF Postdoctoral Programs</t>
  </si>
  <si>
    <t>Astronomy &amp; Astrophysics Postdoctoral Fellowships (AAPF)</t>
  </si>
  <si>
    <t>Geosciences Postdoctoral Fellowships</t>
  </si>
  <si>
    <t>International Research Fellowship Program</t>
  </si>
  <si>
    <t>Mathematical Sciences Postdoctoral Research Fellowships
   (MSPRF)</t>
  </si>
  <si>
    <t>Postdoctoral Research Fellowships in Biology (PRFB)</t>
  </si>
  <si>
    <t>SBE Minority Postdoctoral Fellowships</t>
  </si>
  <si>
    <t>SPRF-Broadening Participation</t>
  </si>
  <si>
    <t>SPRF-Interdisciplinary Research in Behavioral &amp; Social
   Sciences
   (SPRF-IBSS)</t>
  </si>
  <si>
    <t>K-12 STEM Education Programs (K-12) Subtotal</t>
  </si>
  <si>
    <t>Undergraduate STEM Education Programs (UG) Subtotal</t>
  </si>
  <si>
    <t>Graduate and Professional STEM Education Programs (G) Subtotal</t>
  </si>
  <si>
    <t>Outreach and/or Informal STEM Education Programs (O&amp;I) Subtotal</t>
  </si>
  <si>
    <t>Total, NSF STEM Education</t>
  </si>
  <si>
    <t>Totals may not add due to rounding.</t>
  </si>
  <si>
    <r>
      <rPr>
        <vertAlign val="superscript"/>
        <sz val="9"/>
        <rFont val="Arial"/>
        <family val="2"/>
      </rPr>
      <t>1</t>
    </r>
    <r>
      <rPr>
        <sz val="9"/>
        <rFont val="Arial"/>
        <family val="2"/>
      </rPr>
      <t xml:space="preserve"> Outyear commitments for Integrative Graduate Education and Research Traineeship (IGERT) are included in the NRT funding line and are $32.81 million in FY 2014, $12.12 million in FY 2015, and $10.33 million in FY 2016.</t>
    </r>
  </si>
  <si>
    <r>
      <rPr>
        <vertAlign val="superscript"/>
        <sz val="9"/>
        <color theme="1"/>
        <rFont val="Arial"/>
        <family val="2"/>
      </rPr>
      <t>2</t>
    </r>
    <r>
      <rPr>
        <sz val="9"/>
        <color theme="1"/>
        <rFont val="Arial"/>
        <family val="2"/>
      </rPr>
      <t xml:space="preserve"> For comparability, Research on Education and Learning (REAL) is not included in FY 2014 because it was consolidated into EHR Core Research (ECR) in  FY 2015 and FY 2016.  ECR is not included in the CoSTEM Inventory.  FY 2014 Actual for REAL is $48.38 million.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</si>
</sst>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164" formatCode="&quot;$&quot;#,##0.00"/>
    <numFmt numFmtId="165" formatCode="[$-10409]0.00"/>
    <numFmt numFmtId="166" formatCode="#,##0.00;\-#,##0.00;&quot;-&quot;??"/>
    <numFmt numFmtId="167" formatCode="0.0%;\-0.0%;&quot;-&quot;??"/>
    <numFmt numFmtId="168" formatCode="[$-10409]0.00;\-\ 0.00"/>
    <numFmt numFmtId="169" formatCode="0.0%"/>
    <numFmt numFmtId="170" formatCode="#,##0.00;\-&quot;$&quot;#,##0.00;&quot;-&quot;??"/>
  </numFmts>
  <fonts count="19" x14ac:knownFonts="1">
    <font>
      <sz val="11"/>
      <color theme="1"/>
      <name val="Calibri"/>
      <family val="2"/>
      <scheme val="minor"/>
    </font>
    <font>
      <sz val="11"/>
      <color theme="1"/>
      <name val="Calibri"/>
      <family val="2"/>
      <scheme val="minor"/>
    </font>
    <font>
      <sz val="10"/>
      <name val="Arial"/>
      <family val="2"/>
    </font>
    <font>
      <b/>
      <sz val="12"/>
      <name val="Arial"/>
      <family val="2"/>
    </font>
    <font>
      <sz val="11"/>
      <color theme="1"/>
      <name val="Arial"/>
      <family val="2"/>
    </font>
    <font>
      <sz val="11"/>
      <name val="Arial"/>
      <family val="2"/>
    </font>
    <font>
      <sz val="11"/>
      <color indexed="8"/>
      <name val="Arial"/>
      <family val="2"/>
    </font>
    <font>
      <b/>
      <sz val="11"/>
      <name val="Arial"/>
      <family val="2"/>
    </font>
    <font>
      <b/>
      <sz val="11"/>
      <color indexed="8"/>
      <name val="Arial"/>
      <family val="2"/>
    </font>
    <font>
      <vertAlign val="superscript"/>
      <sz val="11"/>
      <color indexed="8"/>
      <name val="Arial"/>
      <family val="2"/>
    </font>
    <font>
      <sz val="8"/>
      <color theme="1"/>
      <name val="Arial"/>
      <family val="2"/>
    </font>
    <font>
      <b/>
      <vertAlign val="superscript"/>
      <sz val="11"/>
      <color indexed="8"/>
      <name val="Arial"/>
      <family val="2"/>
    </font>
    <font>
      <sz val="11"/>
      <color rgb="FF1F497D"/>
      <name val="Symbol"/>
      <family val="1"/>
      <charset val="2"/>
    </font>
    <font>
      <sz val="9"/>
      <color indexed="8"/>
      <name val="Arial"/>
      <family val="2"/>
    </font>
    <font>
      <sz val="10"/>
      <color indexed="8"/>
      <name val="Times New Roman"/>
      <family val="1"/>
    </font>
    <font>
      <sz val="9"/>
      <name val="Arial"/>
      <family val="2"/>
    </font>
    <font>
      <vertAlign val="superscript"/>
      <sz val="9"/>
      <name val="Arial"/>
      <family val="2"/>
    </font>
    <font>
      <sz val="9"/>
      <color theme="1"/>
      <name val="Arial"/>
      <family val="2"/>
    </font>
    <font>
      <vertAlign val="superscript"/>
      <sz val="9"/>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32">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118">
    <xf numFmtId="0" fontId="0" fillId="0" borderId="0" xfId="0"/>
    <xf numFmtId="0" fontId="4" fillId="0" borderId="0" xfId="0" applyFont="1"/>
    <xf numFmtId="165" fontId="6" fillId="0" borderId="7" xfId="2" applyNumberFormat="1" applyFont="1" applyBorder="1" applyAlignment="1" applyProtection="1">
      <alignment horizontal="right" vertical="top" wrapText="1" readingOrder="1"/>
      <protection locked="0"/>
    </xf>
    <xf numFmtId="165" fontId="6" fillId="0" borderId="8" xfId="2" applyNumberFormat="1" applyFont="1" applyBorder="1" applyAlignment="1" applyProtection="1">
      <alignment horizontal="right" vertical="top" wrapText="1" readingOrder="1"/>
      <protection locked="0"/>
    </xf>
    <xf numFmtId="164" fontId="7" fillId="2" borderId="5" xfId="2" applyNumberFormat="1" applyFont="1" applyFill="1" applyBorder="1" applyAlignment="1" applyProtection="1">
      <alignment horizontal="right" wrapText="1"/>
      <protection locked="0"/>
    </xf>
    <xf numFmtId="164" fontId="7" fillId="2" borderId="9" xfId="2" applyNumberFormat="1" applyFont="1" applyFill="1" applyBorder="1" applyAlignment="1" applyProtection="1">
      <alignment horizontal="right" wrapText="1"/>
      <protection locked="0"/>
    </xf>
    <xf numFmtId="166" fontId="7" fillId="2" borderId="4" xfId="0" applyNumberFormat="1" applyFont="1" applyFill="1" applyBorder="1" applyAlignment="1">
      <alignment horizontal="right"/>
    </xf>
    <xf numFmtId="167" fontId="7" fillId="2" borderId="5" xfId="1" applyNumberFormat="1" applyFont="1" applyFill="1" applyBorder="1" applyAlignment="1">
      <alignment horizontal="right"/>
    </xf>
    <xf numFmtId="164" fontId="4" fillId="0" borderId="0" xfId="0" applyNumberFormat="1" applyFont="1"/>
    <xf numFmtId="0" fontId="6" fillId="0" borderId="0" xfId="2" applyFont="1" applyAlignment="1" applyProtection="1">
      <alignment horizontal="center" vertical="top" wrapText="1" readingOrder="1"/>
      <protection locked="0"/>
    </xf>
    <xf numFmtId="0" fontId="6" fillId="0" borderId="0" xfId="0" applyFont="1" applyAlignment="1" applyProtection="1">
      <alignment vertical="top" wrapText="1" readingOrder="1"/>
      <protection locked="0"/>
    </xf>
    <xf numFmtId="168" fontId="6" fillId="0" borderId="0" xfId="0" applyNumberFormat="1" applyFont="1" applyBorder="1" applyAlignment="1" applyProtection="1">
      <alignment vertical="top" wrapText="1" readingOrder="1"/>
      <protection locked="0"/>
    </xf>
    <xf numFmtId="168" fontId="6" fillId="0" borderId="10" xfId="0" applyNumberFormat="1" applyFont="1" applyBorder="1" applyAlignment="1" applyProtection="1">
      <alignment vertical="top" wrapText="1" readingOrder="1"/>
      <protection locked="0"/>
    </xf>
    <xf numFmtId="165" fontId="6" fillId="0" borderId="11" xfId="0" applyNumberFormat="1" applyFont="1" applyBorder="1" applyAlignment="1" applyProtection="1">
      <alignment vertical="top" wrapText="1" readingOrder="1"/>
      <protection locked="0"/>
    </xf>
    <xf numFmtId="166" fontId="5" fillId="0" borderId="0" xfId="0" applyNumberFormat="1" applyFont="1" applyFill="1" applyBorder="1" applyAlignment="1">
      <alignment horizontal="right" vertical="top"/>
    </xf>
    <xf numFmtId="167" fontId="5" fillId="0" borderId="0" xfId="1" applyNumberFormat="1" applyFont="1" applyFill="1" applyBorder="1" applyAlignment="1">
      <alignment horizontal="right" vertical="top"/>
    </xf>
    <xf numFmtId="0" fontId="5" fillId="0" borderId="0" xfId="2" applyFont="1" applyAlignment="1">
      <alignment horizontal="center"/>
    </xf>
    <xf numFmtId="0" fontId="6" fillId="0" borderId="0" xfId="0" applyFont="1" applyAlignment="1" applyProtection="1">
      <alignment wrapText="1" readingOrder="1"/>
      <protection locked="0"/>
    </xf>
    <xf numFmtId="168" fontId="6" fillId="0" borderId="0" xfId="0" applyNumberFormat="1" applyFont="1" applyBorder="1" applyAlignment="1" applyProtection="1">
      <alignment wrapText="1" readingOrder="1"/>
      <protection locked="0"/>
    </xf>
    <xf numFmtId="168" fontId="6" fillId="0" borderId="10" xfId="0" applyNumberFormat="1" applyFont="1" applyBorder="1" applyAlignment="1" applyProtection="1">
      <alignment wrapText="1" readingOrder="1"/>
      <protection locked="0"/>
    </xf>
    <xf numFmtId="165" fontId="6" fillId="0" borderId="12" xfId="0" applyNumberFormat="1" applyFont="1" applyBorder="1" applyAlignment="1" applyProtection="1">
      <alignment wrapText="1" readingOrder="1"/>
      <protection locked="0"/>
    </xf>
    <xf numFmtId="166" fontId="5" fillId="0" borderId="13" xfId="0" applyNumberFormat="1" applyFont="1" applyFill="1" applyBorder="1" applyAlignment="1">
      <alignment horizontal="right"/>
    </xf>
    <xf numFmtId="167" fontId="5" fillId="0" borderId="0" xfId="1" applyNumberFormat="1" applyFont="1" applyFill="1" applyBorder="1" applyAlignment="1">
      <alignment horizontal="right"/>
    </xf>
    <xf numFmtId="0" fontId="4" fillId="0" borderId="0" xfId="0" applyFont="1" applyAlignment="1"/>
    <xf numFmtId="164" fontId="7" fillId="2" borderId="14" xfId="2" applyNumberFormat="1" applyFont="1" applyFill="1" applyBorder="1" applyAlignment="1" applyProtection="1">
      <alignment horizontal="right" wrapText="1"/>
      <protection locked="0"/>
    </xf>
    <xf numFmtId="164" fontId="7" fillId="2" borderId="15" xfId="2" applyNumberFormat="1" applyFont="1" applyFill="1" applyBorder="1" applyAlignment="1" applyProtection="1">
      <alignment horizontal="right" wrapText="1"/>
      <protection locked="0"/>
    </xf>
    <xf numFmtId="164" fontId="7" fillId="2" borderId="16" xfId="2" applyNumberFormat="1" applyFont="1" applyFill="1" applyBorder="1" applyAlignment="1" applyProtection="1">
      <alignment horizontal="right" wrapText="1"/>
      <protection locked="0"/>
    </xf>
    <xf numFmtId="164" fontId="8" fillId="2" borderId="17" xfId="2" applyNumberFormat="1" applyFont="1" applyFill="1" applyBorder="1" applyAlignment="1" applyProtection="1">
      <alignment wrapText="1" readingOrder="1"/>
      <protection locked="0"/>
    </xf>
    <xf numFmtId="169" fontId="8" fillId="2" borderId="14" xfId="3" applyNumberFormat="1" applyFont="1" applyFill="1" applyBorder="1" applyAlignment="1" applyProtection="1">
      <alignment horizontal="right" wrapText="1" readingOrder="1"/>
      <protection locked="0"/>
    </xf>
    <xf numFmtId="0" fontId="6" fillId="0" borderId="0" xfId="2" applyFont="1" applyAlignment="1" applyProtection="1">
      <alignment horizontal="center" wrapText="1" readingOrder="1"/>
      <protection locked="0"/>
    </xf>
    <xf numFmtId="41" fontId="6" fillId="0" borderId="0" xfId="2" applyNumberFormat="1" applyFont="1" applyBorder="1" applyAlignment="1" applyProtection="1">
      <alignment wrapText="1" readingOrder="1"/>
      <protection locked="0"/>
    </xf>
    <xf numFmtId="0" fontId="5" fillId="0" borderId="0" xfId="2" applyFont="1" applyAlignment="1">
      <alignment horizontal="center" vertical="top"/>
    </xf>
    <xf numFmtId="165" fontId="6" fillId="0" borderId="12" xfId="0" applyNumberFormat="1" applyFont="1" applyBorder="1" applyAlignment="1" applyProtection="1">
      <alignment vertical="top" wrapText="1" readingOrder="1"/>
      <protection locked="0"/>
    </xf>
    <xf numFmtId="41" fontId="6" fillId="0" borderId="0" xfId="2" applyNumberFormat="1" applyFont="1" applyBorder="1" applyAlignment="1" applyProtection="1">
      <alignment vertical="top" wrapText="1" readingOrder="1"/>
      <protection locked="0"/>
    </xf>
    <xf numFmtId="166" fontId="5" fillId="0" borderId="12" xfId="0" applyNumberFormat="1" applyFont="1" applyFill="1" applyBorder="1" applyAlignment="1">
      <alignment horizontal="right" vertical="top"/>
    </xf>
    <xf numFmtId="4" fontId="6" fillId="0" borderId="0" xfId="2" applyNumberFormat="1" applyFont="1" applyBorder="1" applyAlignment="1" applyProtection="1">
      <alignment vertical="top" wrapText="1" readingOrder="1"/>
      <protection locked="0"/>
    </xf>
    <xf numFmtId="169" fontId="6" fillId="0" borderId="0" xfId="3" applyNumberFormat="1" applyFont="1" applyBorder="1" applyAlignment="1" applyProtection="1">
      <alignment vertical="top" wrapText="1" readingOrder="1"/>
      <protection locked="0"/>
    </xf>
    <xf numFmtId="4" fontId="6" fillId="0" borderId="0" xfId="2" applyNumberFormat="1" applyFont="1" applyBorder="1" applyAlignment="1" applyProtection="1">
      <alignment wrapText="1" readingOrder="1"/>
      <protection locked="0"/>
    </xf>
    <xf numFmtId="169" fontId="6" fillId="0" borderId="0" xfId="3" applyNumberFormat="1" applyFont="1" applyBorder="1" applyAlignment="1" applyProtection="1">
      <alignment wrapText="1" readingOrder="1"/>
      <protection locked="0"/>
    </xf>
    <xf numFmtId="165" fontId="5" fillId="0" borderId="12" xfId="0" applyNumberFormat="1" applyFont="1" applyFill="1" applyBorder="1" applyAlignment="1" applyProtection="1">
      <alignment wrapText="1" readingOrder="1"/>
      <protection locked="0"/>
    </xf>
    <xf numFmtId="169" fontId="6" fillId="0" borderId="0" xfId="3" applyNumberFormat="1" applyFont="1" applyBorder="1" applyAlignment="1" applyProtection="1">
      <alignment horizontal="right" wrapText="1" readingOrder="1"/>
      <protection locked="0"/>
    </xf>
    <xf numFmtId="0" fontId="10" fillId="0" borderId="0" xfId="0" applyFont="1" applyAlignment="1"/>
    <xf numFmtId="0" fontId="5" fillId="0" borderId="0" xfId="2" applyFont="1" applyFill="1" applyAlignment="1">
      <alignment horizontal="center"/>
    </xf>
    <xf numFmtId="166" fontId="5" fillId="0" borderId="0" xfId="0" applyNumberFormat="1" applyFont="1" applyFill="1" applyBorder="1" applyAlignment="1">
      <alignment horizontal="right"/>
    </xf>
    <xf numFmtId="164" fontId="8" fillId="2" borderId="14" xfId="2" applyNumberFormat="1" applyFont="1" applyFill="1" applyBorder="1" applyAlignment="1" applyProtection="1">
      <alignment wrapText="1" readingOrder="1"/>
      <protection locked="0"/>
    </xf>
    <xf numFmtId="0" fontId="12" fillId="0" borderId="0" xfId="0" applyFont="1" applyAlignment="1">
      <alignment horizontal="left" vertical="center" indent="5"/>
    </xf>
    <xf numFmtId="169" fontId="6" fillId="0" borderId="0" xfId="3" applyNumberFormat="1" applyFont="1" applyBorder="1" applyAlignment="1" applyProtection="1">
      <alignment horizontal="right" vertical="top" wrapText="1" readingOrder="1"/>
      <protection locked="0"/>
    </xf>
    <xf numFmtId="170" fontId="4" fillId="0" borderId="0" xfId="0" applyNumberFormat="1" applyFont="1" applyBorder="1" applyAlignment="1"/>
    <xf numFmtId="166" fontId="5" fillId="0" borderId="10" xfId="0" applyNumberFormat="1" applyFont="1" applyFill="1" applyBorder="1" applyAlignment="1">
      <alignment horizontal="right"/>
    </xf>
    <xf numFmtId="166" fontId="5" fillId="0" borderId="12" xfId="0" applyNumberFormat="1" applyFont="1" applyFill="1" applyBorder="1" applyAlignment="1">
      <alignment horizontal="right"/>
    </xf>
    <xf numFmtId="0" fontId="6" fillId="0" borderId="0" xfId="0" applyFont="1" applyFill="1" applyAlignment="1" applyProtection="1">
      <alignment wrapText="1" readingOrder="1"/>
      <protection locked="0"/>
    </xf>
    <xf numFmtId="166" fontId="5" fillId="0" borderId="17" xfId="0" applyNumberFormat="1" applyFont="1" applyFill="1" applyBorder="1" applyAlignment="1">
      <alignment horizontal="right"/>
    </xf>
    <xf numFmtId="165" fontId="6" fillId="0" borderId="18" xfId="0" applyNumberFormat="1" applyFont="1" applyFill="1" applyBorder="1" applyAlignment="1" applyProtection="1">
      <alignment wrapText="1" readingOrder="1"/>
      <protection locked="0"/>
    </xf>
    <xf numFmtId="4" fontId="6" fillId="0" borderId="0" xfId="2" applyNumberFormat="1" applyFont="1" applyFill="1" applyBorder="1" applyAlignment="1" applyProtection="1">
      <alignment wrapText="1" readingOrder="1"/>
      <protection locked="0"/>
    </xf>
    <xf numFmtId="169" fontId="6" fillId="0" borderId="0" xfId="3" applyNumberFormat="1" applyFont="1" applyFill="1" applyBorder="1" applyAlignment="1" applyProtection="1">
      <alignment horizontal="right" wrapText="1" readingOrder="1"/>
      <protection locked="0"/>
    </xf>
    <xf numFmtId="164" fontId="8" fillId="3" borderId="8" xfId="2" applyNumberFormat="1" applyFont="1" applyFill="1" applyBorder="1" applyAlignment="1" applyProtection="1">
      <alignment wrapText="1" readingOrder="1"/>
      <protection locked="0"/>
    </xf>
    <xf numFmtId="164" fontId="8" fillId="3" borderId="19" xfId="2" applyNumberFormat="1" applyFont="1" applyFill="1" applyBorder="1" applyAlignment="1" applyProtection="1">
      <alignment wrapText="1" readingOrder="1"/>
      <protection locked="0"/>
    </xf>
    <xf numFmtId="164" fontId="8" fillId="3" borderId="7" xfId="2" applyNumberFormat="1" applyFont="1" applyFill="1" applyBorder="1" applyAlignment="1" applyProtection="1">
      <alignment wrapText="1" readingOrder="1"/>
      <protection locked="0"/>
    </xf>
    <xf numFmtId="169" fontId="8" fillId="3" borderId="8" xfId="3" applyNumberFormat="1" applyFont="1" applyFill="1" applyBorder="1" applyAlignment="1" applyProtection="1">
      <alignment horizontal="right" wrapText="1" readingOrder="1"/>
      <protection locked="0"/>
    </xf>
    <xf numFmtId="164" fontId="4" fillId="0" borderId="0" xfId="0" applyNumberFormat="1" applyFont="1" applyAlignment="1"/>
    <xf numFmtId="0" fontId="5" fillId="2" borderId="0" xfId="2" applyFont="1" applyFill="1" applyAlignment="1">
      <alignment horizontal="center"/>
    </xf>
    <xf numFmtId="0" fontId="8" fillId="2" borderId="0" xfId="2" applyFont="1" applyFill="1" applyAlignment="1" applyProtection="1">
      <alignment wrapText="1" readingOrder="1"/>
      <protection locked="0"/>
    </xf>
    <xf numFmtId="164" fontId="8" fillId="2" borderId="0" xfId="2" applyNumberFormat="1" applyFont="1" applyFill="1" applyBorder="1" applyAlignment="1" applyProtection="1">
      <alignment wrapText="1" readingOrder="1"/>
      <protection locked="0"/>
    </xf>
    <xf numFmtId="164" fontId="8" fillId="2" borderId="10" xfId="2" applyNumberFormat="1" applyFont="1" applyFill="1" applyBorder="1" applyAlignment="1" applyProtection="1">
      <alignment wrapText="1" readingOrder="1"/>
      <protection locked="0"/>
    </xf>
    <xf numFmtId="164" fontId="8" fillId="2" borderId="20" xfId="2" applyNumberFormat="1" applyFont="1" applyFill="1" applyBorder="1" applyAlignment="1" applyProtection="1">
      <alignment wrapText="1" readingOrder="1"/>
      <protection locked="0"/>
    </xf>
    <xf numFmtId="169" fontId="6" fillId="2" borderId="2" xfId="3" applyNumberFormat="1" applyFont="1" applyFill="1" applyBorder="1" applyAlignment="1" applyProtection="1">
      <alignment horizontal="right" wrapText="1" readingOrder="1"/>
      <protection locked="0"/>
    </xf>
    <xf numFmtId="4" fontId="13" fillId="0" borderId="0" xfId="2" applyNumberFormat="1" applyFont="1" applyBorder="1" applyAlignment="1" applyProtection="1">
      <alignment wrapText="1" readingOrder="1"/>
      <protection locked="0"/>
    </xf>
    <xf numFmtId="41" fontId="4" fillId="0" borderId="0" xfId="0" applyNumberFormat="1" applyFont="1" applyAlignment="1"/>
    <xf numFmtId="0" fontId="6" fillId="0" borderId="0" xfId="2" applyFont="1" applyAlignment="1" applyProtection="1">
      <alignment wrapText="1" readingOrder="1"/>
      <protection locked="0"/>
    </xf>
    <xf numFmtId="165" fontId="6" fillId="0" borderId="0" xfId="0" applyNumberFormat="1" applyFont="1" applyAlignment="1" applyProtection="1">
      <alignment wrapText="1" readingOrder="1"/>
      <protection locked="0"/>
    </xf>
    <xf numFmtId="4" fontId="6" fillId="0" borderId="21" xfId="2" applyNumberFormat="1" applyFont="1" applyBorder="1" applyAlignment="1" applyProtection="1">
      <alignment wrapText="1" readingOrder="1"/>
      <protection locked="0"/>
    </xf>
    <xf numFmtId="0" fontId="14" fillId="0" borderId="0" xfId="0" applyFont="1" applyAlignment="1" applyProtection="1">
      <alignment wrapText="1" readingOrder="1"/>
      <protection locked="0"/>
    </xf>
    <xf numFmtId="165" fontId="14" fillId="0" borderId="0" xfId="0" applyNumberFormat="1" applyFont="1" applyAlignment="1" applyProtection="1">
      <alignment wrapText="1" readingOrder="1"/>
      <protection locked="0"/>
    </xf>
    <xf numFmtId="168" fontId="14" fillId="0" borderId="0" xfId="0" applyNumberFormat="1" applyFont="1" applyAlignment="1" applyProtection="1">
      <alignment wrapText="1" readingOrder="1"/>
      <protection locked="0"/>
    </xf>
    <xf numFmtId="0" fontId="5" fillId="0" borderId="0" xfId="2" applyFont="1" applyAlignment="1"/>
    <xf numFmtId="165" fontId="6" fillId="0" borderId="10" xfId="0" applyNumberFormat="1" applyFont="1" applyBorder="1" applyAlignment="1" applyProtection="1">
      <alignment wrapText="1" readingOrder="1"/>
      <protection locked="0"/>
    </xf>
    <xf numFmtId="0" fontId="5" fillId="0" borderId="0" xfId="2" applyFont="1" applyAlignment="1">
      <alignment vertical="top"/>
    </xf>
    <xf numFmtId="165" fontId="6" fillId="0" borderId="10" xfId="0" applyNumberFormat="1" applyFont="1" applyBorder="1" applyAlignment="1" applyProtection="1">
      <alignment vertical="top" wrapText="1" readingOrder="1"/>
      <protection locked="0"/>
    </xf>
    <xf numFmtId="0" fontId="14" fillId="0" borderId="0" xfId="0" applyFont="1" applyAlignment="1" applyProtection="1">
      <alignment vertical="top" wrapText="1" readingOrder="1"/>
      <protection locked="0"/>
    </xf>
    <xf numFmtId="165" fontId="14" fillId="0" borderId="0" xfId="0" applyNumberFormat="1" applyFont="1" applyAlignment="1" applyProtection="1">
      <alignment vertical="top" wrapText="1" readingOrder="1"/>
      <protection locked="0"/>
    </xf>
    <xf numFmtId="168" fontId="14" fillId="0" borderId="0" xfId="0" applyNumberFormat="1" applyFont="1" applyAlignment="1" applyProtection="1">
      <alignment vertical="top" wrapText="1" readingOrder="1"/>
      <protection locked="0"/>
    </xf>
    <xf numFmtId="165" fontId="6" fillId="0" borderId="22" xfId="0" applyNumberFormat="1" applyFont="1" applyBorder="1" applyAlignment="1" applyProtection="1">
      <alignment vertical="top" wrapText="1" readingOrder="1"/>
      <protection locked="0"/>
    </xf>
    <xf numFmtId="164" fontId="8" fillId="0" borderId="23" xfId="2" applyNumberFormat="1" applyFont="1" applyBorder="1" applyAlignment="1" applyProtection="1">
      <alignment wrapText="1" readingOrder="1"/>
      <protection locked="0"/>
    </xf>
    <xf numFmtId="164" fontId="8" fillId="0" borderId="24" xfId="2" applyNumberFormat="1" applyFont="1" applyBorder="1" applyAlignment="1" applyProtection="1">
      <alignment wrapText="1" readingOrder="1"/>
      <protection locked="0"/>
    </xf>
    <xf numFmtId="164" fontId="8" fillId="0" borderId="25" xfId="2" applyNumberFormat="1" applyFont="1" applyBorder="1" applyAlignment="1" applyProtection="1">
      <alignment wrapText="1" readingOrder="1"/>
      <protection locked="0"/>
    </xf>
    <xf numFmtId="169" fontId="8" fillId="0" borderId="23" xfId="3" applyNumberFormat="1" applyFont="1" applyBorder="1" applyAlignment="1" applyProtection="1">
      <alignment horizontal="right" wrapText="1" readingOrder="1"/>
      <protection locked="0"/>
    </xf>
    <xf numFmtId="164" fontId="8" fillId="0" borderId="26" xfId="2" applyNumberFormat="1" applyFont="1" applyBorder="1" applyAlignment="1" applyProtection="1">
      <alignment wrapText="1" readingOrder="1"/>
      <protection locked="0"/>
    </xf>
    <xf numFmtId="164" fontId="8" fillId="0" borderId="27" xfId="2" applyNumberFormat="1" applyFont="1" applyBorder="1" applyAlignment="1" applyProtection="1">
      <alignment wrapText="1" readingOrder="1"/>
      <protection locked="0"/>
    </xf>
    <xf numFmtId="164" fontId="8" fillId="0" borderId="28" xfId="2" applyNumberFormat="1" applyFont="1" applyBorder="1" applyAlignment="1" applyProtection="1">
      <alignment wrapText="1" readingOrder="1"/>
      <protection locked="0"/>
    </xf>
    <xf numFmtId="169" fontId="8" fillId="0" borderId="26" xfId="3" applyNumberFormat="1" applyFont="1" applyBorder="1" applyAlignment="1" applyProtection="1">
      <alignment horizontal="right" wrapText="1" readingOrder="1"/>
      <protection locked="0"/>
    </xf>
    <xf numFmtId="164" fontId="8" fillId="0" borderId="1" xfId="2" applyNumberFormat="1" applyFont="1" applyBorder="1" applyAlignment="1" applyProtection="1">
      <alignment wrapText="1" readingOrder="1"/>
      <protection locked="0"/>
    </xf>
    <xf numFmtId="164" fontId="8" fillId="0" borderId="29" xfId="2" applyNumberFormat="1" applyFont="1" applyBorder="1" applyAlignment="1" applyProtection="1">
      <alignment wrapText="1" readingOrder="1"/>
      <protection locked="0"/>
    </xf>
    <xf numFmtId="164" fontId="7" fillId="3" borderId="30" xfId="2" applyNumberFormat="1" applyFont="1" applyFill="1" applyBorder="1" applyAlignment="1"/>
    <xf numFmtId="164" fontId="7" fillId="3" borderId="31" xfId="2" applyNumberFormat="1" applyFont="1" applyFill="1" applyBorder="1" applyAlignment="1"/>
    <xf numFmtId="169" fontId="7" fillId="3" borderId="30" xfId="3" applyNumberFormat="1" applyFont="1" applyFill="1" applyBorder="1" applyAlignment="1"/>
    <xf numFmtId="10" fontId="4" fillId="0" borderId="0" xfId="1" applyNumberFormat="1" applyFont="1"/>
    <xf numFmtId="0" fontId="17" fillId="0" borderId="0" xfId="0" applyFont="1" applyAlignment="1">
      <alignment horizontal="left" vertical="top" wrapText="1"/>
    </xf>
    <xf numFmtId="0" fontId="7" fillId="2" borderId="5" xfId="2" applyFont="1" applyFill="1" applyBorder="1" applyAlignment="1" applyProtection="1">
      <alignment horizontal="left" wrapText="1"/>
      <protection locked="0"/>
    </xf>
    <xf numFmtId="0" fontId="8" fillId="2" borderId="14" xfId="2" applyFont="1" applyFill="1" applyBorder="1" applyAlignment="1" applyProtection="1">
      <alignment horizontal="left" wrapText="1" readingOrder="1"/>
      <protection locked="0"/>
    </xf>
    <xf numFmtId="0" fontId="7" fillId="3" borderId="8" xfId="2" applyFont="1" applyFill="1" applyBorder="1" applyAlignment="1">
      <alignment horizontal="left"/>
    </xf>
    <xf numFmtId="0" fontId="8" fillId="0" borderId="23" xfId="2" applyFont="1" applyBorder="1" applyAlignment="1" applyProtection="1">
      <alignment horizontal="left" wrapText="1" readingOrder="1"/>
      <protection locked="0"/>
    </xf>
    <xf numFmtId="0" fontId="8" fillId="0" borderId="26" xfId="2" applyFont="1" applyBorder="1" applyAlignment="1" applyProtection="1">
      <alignment horizontal="left" wrapText="1" readingOrder="1"/>
      <protection locked="0"/>
    </xf>
    <xf numFmtId="0" fontId="8" fillId="0" borderId="1" xfId="2" applyFont="1" applyBorder="1" applyAlignment="1" applyProtection="1">
      <alignment horizontal="left" wrapText="1" readingOrder="1"/>
      <protection locked="0"/>
    </xf>
    <xf numFmtId="0" fontId="7" fillId="3" borderId="30" xfId="2" applyFont="1" applyFill="1" applyBorder="1" applyAlignment="1">
      <alignment horizontal="left"/>
    </xf>
    <xf numFmtId="0" fontId="15" fillId="0" borderId="2" xfId="2" applyFont="1" applyBorder="1" applyAlignment="1">
      <alignment horizontal="left" vertical="top"/>
    </xf>
    <xf numFmtId="0" fontId="15" fillId="0" borderId="0" xfId="0" applyFont="1" applyAlignment="1">
      <alignment horizontal="left" vertical="top" wrapText="1"/>
    </xf>
    <xf numFmtId="0" fontId="3" fillId="0" borderId="0" xfId="2" applyFont="1" applyFill="1" applyAlignment="1" applyProtection="1">
      <alignment horizontal="center" vertical="top" wrapText="1" readingOrder="1"/>
      <protection locked="0"/>
    </xf>
    <xf numFmtId="0" fontId="5" fillId="0" borderId="1" xfId="2" applyFont="1" applyFill="1" applyBorder="1" applyAlignment="1" applyProtection="1">
      <alignment horizontal="center" vertical="top" wrapText="1" readingOrder="1"/>
      <protection locked="0"/>
    </xf>
    <xf numFmtId="0" fontId="5" fillId="0" borderId="2" xfId="2" applyFont="1" applyFill="1" applyBorder="1" applyAlignment="1" applyProtection="1">
      <alignment horizontal="left" wrapText="1" readingOrder="1"/>
      <protection locked="0"/>
    </xf>
    <xf numFmtId="0" fontId="5" fillId="0" borderId="1" xfId="2" applyFont="1" applyFill="1" applyBorder="1" applyAlignment="1" applyProtection="1">
      <alignment horizontal="left" wrapText="1" readingOrder="1"/>
      <protection locked="0"/>
    </xf>
    <xf numFmtId="164" fontId="5" fillId="0" borderId="2" xfId="2" applyNumberFormat="1" applyFont="1" applyFill="1" applyBorder="1" applyAlignment="1" applyProtection="1">
      <alignment horizontal="right" wrapText="1" readingOrder="1"/>
      <protection locked="0"/>
    </xf>
    <xf numFmtId="164" fontId="5" fillId="0" borderId="1" xfId="2" applyNumberFormat="1" applyFont="1" applyFill="1" applyBorder="1" applyAlignment="1" applyProtection="1">
      <alignment horizontal="right" wrapText="1"/>
      <protection locked="0"/>
    </xf>
    <xf numFmtId="0" fontId="5" fillId="0" borderId="2" xfId="2" applyFont="1" applyFill="1" applyBorder="1" applyAlignment="1" applyProtection="1">
      <alignment horizontal="right" wrapText="1" readingOrder="1"/>
      <protection locked="0"/>
    </xf>
    <xf numFmtId="0" fontId="5" fillId="0" borderId="1" xfId="2" applyFont="1" applyFill="1" applyBorder="1" applyAlignment="1" applyProtection="1">
      <alignment horizontal="right" wrapText="1"/>
      <protection locked="0"/>
    </xf>
    <xf numFmtId="0" fontId="5" fillId="0" borderId="3" xfId="2" applyFont="1" applyFill="1" applyBorder="1" applyAlignment="1" applyProtection="1">
      <alignment horizontal="right" wrapText="1" readingOrder="1"/>
      <protection locked="0"/>
    </xf>
    <xf numFmtId="0" fontId="5" fillId="0" borderId="6" xfId="2" applyFont="1" applyFill="1" applyBorder="1" applyAlignment="1" applyProtection="1">
      <alignment horizontal="right" wrapText="1"/>
      <protection locked="0"/>
    </xf>
    <xf numFmtId="0" fontId="5" fillId="0" borderId="4" xfId="2" applyFont="1" applyFill="1" applyBorder="1" applyAlignment="1" applyProtection="1">
      <alignment horizontal="center" wrapText="1" readingOrder="1"/>
      <protection locked="0"/>
    </xf>
    <xf numFmtId="0" fontId="5" fillId="0" borderId="5" xfId="2" applyFont="1" applyFill="1" applyBorder="1" applyAlignment="1"/>
  </cellXfs>
  <cellStyles count="4">
    <cellStyle name="Normal" xfId="0" builtinId="0"/>
    <cellStyle name="Normal 3" xfId="2"/>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tabSelected="1" topLeftCell="A12" zoomScale="80" zoomScaleNormal="80" workbookViewId="0">
      <selection activeCell="A50" sqref="A50:G50"/>
    </sheetView>
  </sheetViews>
  <sheetFormatPr defaultColWidth="9.140625" defaultRowHeight="14.25" x14ac:dyDescent="0.2"/>
  <cols>
    <col min="1" max="1" width="11" style="1" customWidth="1"/>
    <col min="2" max="2" width="59.42578125" style="1" customWidth="1"/>
    <col min="3" max="3" width="12.28515625" style="8" customWidth="1"/>
    <col min="4" max="5" width="12.28515625" style="1" customWidth="1"/>
    <col min="6" max="6" width="9.28515625" style="1" customWidth="1"/>
    <col min="7" max="7" width="11" style="1" customWidth="1"/>
    <col min="8" max="8" width="9.140625" style="1"/>
    <col min="9" max="9" width="16.140625" style="1" customWidth="1"/>
    <col min="10" max="16384" width="9.140625" style="1"/>
  </cols>
  <sheetData>
    <row r="1" spans="1:9" ht="15.6" x14ac:dyDescent="0.25">
      <c r="A1" s="106" t="s">
        <v>0</v>
      </c>
      <c r="B1" s="106"/>
      <c r="C1" s="106"/>
      <c r="D1" s="106"/>
      <c r="E1" s="106"/>
      <c r="F1" s="106"/>
      <c r="G1" s="106"/>
    </row>
    <row r="2" spans="1:9" ht="15.6" x14ac:dyDescent="0.25">
      <c r="A2" s="106" t="s">
        <v>1</v>
      </c>
      <c r="B2" s="106"/>
      <c r="C2" s="106"/>
      <c r="D2" s="106"/>
      <c r="E2" s="106"/>
      <c r="F2" s="106"/>
      <c r="G2" s="106"/>
    </row>
    <row r="3" spans="1:9" ht="15.6" x14ac:dyDescent="0.25">
      <c r="A3" s="106" t="s">
        <v>2</v>
      </c>
      <c r="B3" s="106"/>
      <c r="C3" s="106"/>
      <c r="D3" s="106"/>
      <c r="E3" s="106"/>
      <c r="F3" s="106"/>
      <c r="G3" s="106"/>
    </row>
    <row r="4" spans="1:9" ht="14.45" thickBot="1" x14ac:dyDescent="0.3">
      <c r="A4" s="107" t="s">
        <v>3</v>
      </c>
      <c r="B4" s="107"/>
      <c r="C4" s="107"/>
      <c r="D4" s="107"/>
      <c r="E4" s="107"/>
      <c r="F4" s="107"/>
      <c r="G4" s="107"/>
    </row>
    <row r="5" spans="1:9" ht="48" customHeight="1" x14ac:dyDescent="0.2">
      <c r="A5" s="108" t="s">
        <v>4</v>
      </c>
      <c r="B5" s="108" t="s">
        <v>5</v>
      </c>
      <c r="C5" s="110" t="s">
        <v>6</v>
      </c>
      <c r="D5" s="112" t="s">
        <v>7</v>
      </c>
      <c r="E5" s="114" t="s">
        <v>8</v>
      </c>
      <c r="F5" s="116" t="s">
        <v>9</v>
      </c>
      <c r="G5" s="117"/>
    </row>
    <row r="6" spans="1:9" ht="15" thickBot="1" x14ac:dyDescent="0.25">
      <c r="A6" s="109"/>
      <c r="B6" s="109"/>
      <c r="C6" s="111"/>
      <c r="D6" s="113"/>
      <c r="E6" s="115"/>
      <c r="F6" s="2" t="s">
        <v>10</v>
      </c>
      <c r="G6" s="3" t="s">
        <v>11</v>
      </c>
    </row>
    <row r="7" spans="1:9" ht="13.9" x14ac:dyDescent="0.25">
      <c r="A7" s="97" t="s">
        <v>12</v>
      </c>
      <c r="B7" s="97"/>
      <c r="C7" s="4">
        <f>SUM(C8:C9)</f>
        <v>45.228152999999999</v>
      </c>
      <c r="D7" s="5">
        <f t="shared" ref="D7:E7" si="0">SUM(D8:D9)</f>
        <v>45.5</v>
      </c>
      <c r="E7" s="5">
        <f t="shared" si="0"/>
        <v>45.5</v>
      </c>
      <c r="F7" s="6">
        <f t="shared" ref="F7:F46" si="1">E7-D7</f>
        <v>0</v>
      </c>
      <c r="G7" s="7">
        <f t="shared" ref="G7:G46" si="2">IF(D7=0, "N/A", F7/D7)</f>
        <v>0</v>
      </c>
      <c r="I7" s="8"/>
    </row>
    <row r="8" spans="1:9" ht="27.6" x14ac:dyDescent="0.25">
      <c r="A8" s="9" t="s">
        <v>13</v>
      </c>
      <c r="B8" s="10" t="s">
        <v>14</v>
      </c>
      <c r="C8" s="11">
        <v>31.756095999999999</v>
      </c>
      <c r="D8" s="12">
        <v>32</v>
      </c>
      <c r="E8" s="13">
        <v>32</v>
      </c>
      <c r="F8" s="14">
        <f t="shared" si="1"/>
        <v>0</v>
      </c>
      <c r="G8" s="15">
        <f t="shared" si="2"/>
        <v>0</v>
      </c>
    </row>
    <row r="9" spans="1:9" s="23" customFormat="1" ht="13.9" x14ac:dyDescent="0.25">
      <c r="A9" s="16" t="s">
        <v>13</v>
      </c>
      <c r="B9" s="17" t="s">
        <v>15</v>
      </c>
      <c r="C9" s="18">
        <v>13.472057</v>
      </c>
      <c r="D9" s="19">
        <v>13.5</v>
      </c>
      <c r="E9" s="20">
        <v>13.5</v>
      </c>
      <c r="F9" s="21">
        <f t="shared" si="1"/>
        <v>0</v>
      </c>
      <c r="G9" s="22">
        <f t="shared" si="2"/>
        <v>0</v>
      </c>
    </row>
    <row r="10" spans="1:9" ht="13.9" x14ac:dyDescent="0.25">
      <c r="A10" s="98" t="s">
        <v>16</v>
      </c>
      <c r="B10" s="98"/>
      <c r="C10" s="24">
        <f>SUM(C11:C17)</f>
        <v>549.06759</v>
      </c>
      <c r="D10" s="25">
        <f>SUM(D11:D17)</f>
        <v>583.96999999999991</v>
      </c>
      <c r="E10" s="26">
        <f>SUM(E11:E17)</f>
        <v>582.79999999999995</v>
      </c>
      <c r="F10" s="27">
        <f t="shared" si="1"/>
        <v>-1.1699999999999591</v>
      </c>
      <c r="G10" s="28">
        <f t="shared" si="2"/>
        <v>-2.0035275784714272E-3</v>
      </c>
    </row>
    <row r="11" spans="1:9" s="23" customFormat="1" x14ac:dyDescent="0.2">
      <c r="A11" s="29" t="s">
        <v>17</v>
      </c>
      <c r="B11" s="17" t="s">
        <v>18</v>
      </c>
      <c r="C11" s="18">
        <v>44.866500000000002</v>
      </c>
      <c r="D11" s="19">
        <v>45</v>
      </c>
      <c r="E11" s="20">
        <v>45</v>
      </c>
      <c r="F11" s="30">
        <f t="shared" si="1"/>
        <v>0</v>
      </c>
      <c r="G11" s="30">
        <f t="shared" si="2"/>
        <v>0</v>
      </c>
    </row>
    <row r="12" spans="1:9" ht="27.6" x14ac:dyDescent="0.25">
      <c r="A12" s="31" t="s">
        <v>17</v>
      </c>
      <c r="B12" s="10" t="s">
        <v>19</v>
      </c>
      <c r="C12" s="11">
        <v>0.93582699999999996</v>
      </c>
      <c r="D12" s="12">
        <v>2.4</v>
      </c>
      <c r="E12" s="32">
        <v>2.4</v>
      </c>
      <c r="F12" s="33">
        <f t="shared" si="1"/>
        <v>0</v>
      </c>
      <c r="G12" s="33">
        <f t="shared" si="2"/>
        <v>0</v>
      </c>
    </row>
    <row r="13" spans="1:9" ht="27.6" x14ac:dyDescent="0.25">
      <c r="A13" s="31" t="s">
        <v>17</v>
      </c>
      <c r="B13" s="10" t="s">
        <v>20</v>
      </c>
      <c r="C13" s="11">
        <v>15.474802</v>
      </c>
      <c r="D13" s="12">
        <v>5.69</v>
      </c>
      <c r="E13" s="34">
        <v>0</v>
      </c>
      <c r="F13" s="35">
        <f t="shared" si="1"/>
        <v>-5.69</v>
      </c>
      <c r="G13" s="36">
        <f t="shared" si="2"/>
        <v>-1</v>
      </c>
    </row>
    <row r="14" spans="1:9" s="23" customFormat="1" ht="13.9" x14ac:dyDescent="0.25">
      <c r="A14" s="16" t="s">
        <v>17</v>
      </c>
      <c r="B14" s="17" t="s">
        <v>21</v>
      </c>
      <c r="C14" s="18">
        <v>299.61853300000001</v>
      </c>
      <c r="D14" s="19">
        <v>333.44</v>
      </c>
      <c r="E14" s="20">
        <v>337.5</v>
      </c>
      <c r="F14" s="37">
        <f t="shared" si="1"/>
        <v>4.0600000000000023</v>
      </c>
      <c r="G14" s="38">
        <f t="shared" si="2"/>
        <v>1.217610364683302E-2</v>
      </c>
    </row>
    <row r="15" spans="1:9" s="23" customFormat="1" ht="16.149999999999999" x14ac:dyDescent="0.25">
      <c r="A15" s="16" t="s">
        <v>17</v>
      </c>
      <c r="B15" s="17" t="s">
        <v>22</v>
      </c>
      <c r="C15" s="18">
        <v>33.4</v>
      </c>
      <c r="D15" s="19">
        <v>61.55</v>
      </c>
      <c r="E15" s="39">
        <v>62.01</v>
      </c>
      <c r="F15" s="37">
        <f t="shared" si="1"/>
        <v>0.46000000000000085</v>
      </c>
      <c r="G15" s="40">
        <f t="shared" si="2"/>
        <v>7.4735987002437186E-3</v>
      </c>
      <c r="H15" s="41"/>
    </row>
    <row r="16" spans="1:9" s="23" customFormat="1" ht="13.9" x14ac:dyDescent="0.25">
      <c r="A16" s="42" t="s">
        <v>13</v>
      </c>
      <c r="B16" s="17" t="s">
        <v>23</v>
      </c>
      <c r="C16" s="18">
        <v>92.183347999999995</v>
      </c>
      <c r="D16" s="19">
        <v>75</v>
      </c>
      <c r="E16" s="20">
        <v>75</v>
      </c>
      <c r="F16" s="43">
        <f t="shared" si="1"/>
        <v>0</v>
      </c>
      <c r="G16" s="22">
        <f t="shared" si="2"/>
        <v>0</v>
      </c>
    </row>
    <row r="17" spans="1:10" s="23" customFormat="1" ht="13.9" x14ac:dyDescent="0.25">
      <c r="A17" s="42" t="s">
        <v>13</v>
      </c>
      <c r="B17" s="17" t="s">
        <v>24</v>
      </c>
      <c r="C17" s="18">
        <v>62.58858</v>
      </c>
      <c r="D17" s="19">
        <v>60.89</v>
      </c>
      <c r="E17" s="20">
        <v>60.89</v>
      </c>
      <c r="F17" s="43">
        <f t="shared" si="1"/>
        <v>0</v>
      </c>
      <c r="G17" s="22">
        <f t="shared" si="2"/>
        <v>0</v>
      </c>
    </row>
    <row r="18" spans="1:10" ht="13.9" x14ac:dyDescent="0.25">
      <c r="A18" s="98" t="s">
        <v>25</v>
      </c>
      <c r="B18" s="98"/>
      <c r="C18" s="24">
        <f>SUM(C19:C32)</f>
        <v>557.69147499999997</v>
      </c>
      <c r="D18" s="25">
        <f t="shared" ref="D18:E18" si="3">SUM(D19:D32)</f>
        <v>546.01</v>
      </c>
      <c r="E18" s="26">
        <f t="shared" si="3"/>
        <v>602.61</v>
      </c>
      <c r="F18" s="44">
        <f t="shared" si="1"/>
        <v>56.600000000000023</v>
      </c>
      <c r="G18" s="28">
        <f t="shared" si="2"/>
        <v>0.1036611051079651</v>
      </c>
      <c r="J18" s="45"/>
    </row>
    <row r="19" spans="1:10" s="23" customFormat="1" ht="13.9" x14ac:dyDescent="0.25">
      <c r="A19" s="16" t="s">
        <v>26</v>
      </c>
      <c r="B19" s="17" t="s">
        <v>27</v>
      </c>
      <c r="C19" s="18">
        <v>92.380153000000007</v>
      </c>
      <c r="D19" s="19">
        <v>83.81</v>
      </c>
      <c r="E19" s="20">
        <v>91.93</v>
      </c>
      <c r="F19" s="37">
        <f t="shared" si="1"/>
        <v>8.1200000000000045</v>
      </c>
      <c r="G19" s="40">
        <f t="shared" si="2"/>
        <v>9.6885813148788982E-2</v>
      </c>
    </row>
    <row r="20" spans="1:10" ht="27.6" x14ac:dyDescent="0.25">
      <c r="A20" s="31" t="s">
        <v>26</v>
      </c>
      <c r="B20" s="10" t="s">
        <v>28</v>
      </c>
      <c r="C20" s="11">
        <v>37.227640000000001</v>
      </c>
      <c r="D20" s="12">
        <v>25</v>
      </c>
      <c r="E20" s="32">
        <v>25</v>
      </c>
      <c r="F20" s="14">
        <f t="shared" si="1"/>
        <v>0</v>
      </c>
      <c r="G20" s="15">
        <f t="shared" si="2"/>
        <v>0</v>
      </c>
    </row>
    <row r="21" spans="1:10" s="23" customFormat="1" ht="13.9" x14ac:dyDescent="0.25">
      <c r="A21" s="16" t="s">
        <v>26</v>
      </c>
      <c r="B21" s="17" t="s">
        <v>29</v>
      </c>
      <c r="C21" s="18">
        <v>69.816471000000007</v>
      </c>
      <c r="D21" s="19">
        <v>69.58</v>
      </c>
      <c r="E21" s="20">
        <v>64.38</v>
      </c>
      <c r="F21" s="37">
        <f t="shared" si="1"/>
        <v>-5.2000000000000028</v>
      </c>
      <c r="G21" s="40">
        <f t="shared" si="2"/>
        <v>-7.4734118999712607E-2</v>
      </c>
    </row>
    <row r="22" spans="1:10" s="23" customFormat="1" ht="13.9" x14ac:dyDescent="0.25">
      <c r="A22" s="29" t="s">
        <v>13</v>
      </c>
      <c r="B22" s="17" t="s">
        <v>30</v>
      </c>
      <c r="C22" s="18">
        <v>63.610948999999998</v>
      </c>
      <c r="D22" s="19">
        <v>66</v>
      </c>
      <c r="E22" s="20">
        <v>66</v>
      </c>
      <c r="F22" s="43">
        <f t="shared" si="1"/>
        <v>0</v>
      </c>
      <c r="G22" s="22">
        <f t="shared" si="2"/>
        <v>0</v>
      </c>
    </row>
    <row r="23" spans="1:10" s="23" customFormat="1" ht="13.9" x14ac:dyDescent="0.25">
      <c r="A23" s="29" t="s">
        <v>13</v>
      </c>
      <c r="B23" s="17" t="s">
        <v>31</v>
      </c>
      <c r="C23" s="18">
        <v>81.843789999999998</v>
      </c>
      <c r="D23" s="19">
        <v>105.4</v>
      </c>
      <c r="E23" s="20">
        <v>134.58000000000001</v>
      </c>
      <c r="F23" s="37">
        <f t="shared" si="1"/>
        <v>29.180000000000007</v>
      </c>
      <c r="G23" s="40">
        <f t="shared" si="2"/>
        <v>0.2768500948766604</v>
      </c>
      <c r="H23" s="41"/>
    </row>
    <row r="24" spans="1:10" s="23" customFormat="1" ht="13.9" x14ac:dyDescent="0.25">
      <c r="A24" s="29" t="s">
        <v>13</v>
      </c>
      <c r="B24" s="17" t="s">
        <v>32</v>
      </c>
      <c r="C24" s="18">
        <v>6.291544</v>
      </c>
      <c r="D24" s="19">
        <v>2.25</v>
      </c>
      <c r="E24" s="20">
        <v>2.25</v>
      </c>
      <c r="F24" s="43">
        <f t="shared" si="1"/>
        <v>0</v>
      </c>
      <c r="G24" s="22">
        <f t="shared" si="2"/>
        <v>0</v>
      </c>
    </row>
    <row r="25" spans="1:10" s="23" customFormat="1" ht="13.9" x14ac:dyDescent="0.25">
      <c r="A25" s="29" t="s">
        <v>13</v>
      </c>
      <c r="B25" s="17" t="s">
        <v>33</v>
      </c>
      <c r="C25" s="18">
        <v>45.508561999999998</v>
      </c>
      <c r="D25" s="19">
        <v>46</v>
      </c>
      <c r="E25" s="20">
        <v>46</v>
      </c>
      <c r="F25" s="43">
        <f t="shared" si="1"/>
        <v>0</v>
      </c>
      <c r="G25" s="22">
        <f t="shared" si="2"/>
        <v>0</v>
      </c>
    </row>
    <row r="26" spans="1:10" s="23" customFormat="1" ht="13.9" x14ac:dyDescent="0.25">
      <c r="A26" s="29" t="s">
        <v>13</v>
      </c>
      <c r="B26" s="17" t="s">
        <v>34</v>
      </c>
      <c r="C26" s="18">
        <v>86.241106000000002</v>
      </c>
      <c r="D26" s="19">
        <v>73.2</v>
      </c>
      <c r="E26" s="20">
        <v>77.599999999999994</v>
      </c>
      <c r="F26" s="37">
        <f t="shared" si="1"/>
        <v>4.3999999999999915</v>
      </c>
      <c r="G26" s="40">
        <f t="shared" si="2"/>
        <v>6.0109289617486218E-2</v>
      </c>
    </row>
    <row r="27" spans="1:10" ht="27.6" x14ac:dyDescent="0.25">
      <c r="A27" s="9" t="s">
        <v>13</v>
      </c>
      <c r="B27" s="10" t="s">
        <v>35</v>
      </c>
      <c r="C27" s="11">
        <v>7.95</v>
      </c>
      <c r="D27" s="12">
        <v>5.95</v>
      </c>
      <c r="E27" s="32">
        <v>6.05</v>
      </c>
      <c r="F27" s="35">
        <f t="shared" si="1"/>
        <v>9.9999999999999645E-2</v>
      </c>
      <c r="G27" s="46">
        <f t="shared" si="2"/>
        <v>1.6806722689075571E-2</v>
      </c>
    </row>
    <row r="28" spans="1:10" s="23" customFormat="1" ht="13.9" x14ac:dyDescent="0.25">
      <c r="A28" s="16" t="s">
        <v>17</v>
      </c>
      <c r="B28" s="17" t="s">
        <v>36</v>
      </c>
      <c r="C28" s="18">
        <v>8.1765399999999993</v>
      </c>
      <c r="D28" s="19">
        <v>8</v>
      </c>
      <c r="E28" s="20">
        <v>8</v>
      </c>
      <c r="F28" s="43">
        <f t="shared" si="1"/>
        <v>0</v>
      </c>
      <c r="G28" s="22">
        <f t="shared" si="2"/>
        <v>0</v>
      </c>
    </row>
    <row r="29" spans="1:10" s="23" customFormat="1" ht="13.9" x14ac:dyDescent="0.25">
      <c r="A29" s="16" t="s">
        <v>37</v>
      </c>
      <c r="B29" s="17" t="s">
        <v>38</v>
      </c>
      <c r="C29" s="18">
        <v>54.838751999999999</v>
      </c>
      <c r="D29" s="19">
        <v>55</v>
      </c>
      <c r="E29" s="20">
        <v>60</v>
      </c>
      <c r="F29" s="37">
        <f t="shared" si="1"/>
        <v>5</v>
      </c>
      <c r="G29" s="40">
        <f t="shared" si="2"/>
        <v>9.0909090909090912E-2</v>
      </c>
    </row>
    <row r="30" spans="1:10" s="23" customFormat="1" ht="13.9" x14ac:dyDescent="0.25">
      <c r="A30" s="16" t="s">
        <v>37</v>
      </c>
      <c r="B30" s="17" t="s">
        <v>39</v>
      </c>
      <c r="C30" s="47">
        <v>0.75951800000000003</v>
      </c>
      <c r="D30" s="48">
        <v>0</v>
      </c>
      <c r="E30" s="49">
        <v>0</v>
      </c>
      <c r="F30" s="43">
        <f t="shared" si="1"/>
        <v>0</v>
      </c>
      <c r="G30" s="40" t="str">
        <f t="shared" si="2"/>
        <v>N/A</v>
      </c>
    </row>
    <row r="31" spans="1:10" s="23" customFormat="1" ht="13.9" x14ac:dyDescent="0.25">
      <c r="A31" s="16" t="s">
        <v>37</v>
      </c>
      <c r="B31" s="17" t="s">
        <v>40</v>
      </c>
      <c r="C31" s="18">
        <v>3.0464500000000001</v>
      </c>
      <c r="D31" s="19">
        <v>5.82</v>
      </c>
      <c r="E31" s="20">
        <v>5.82</v>
      </c>
      <c r="F31" s="43">
        <f t="shared" si="1"/>
        <v>0</v>
      </c>
      <c r="G31" s="22">
        <f t="shared" si="2"/>
        <v>0</v>
      </c>
    </row>
    <row r="32" spans="1:10" s="23" customFormat="1" ht="13.9" x14ac:dyDescent="0.25">
      <c r="A32" s="16" t="s">
        <v>37</v>
      </c>
      <c r="B32" s="50" t="s">
        <v>41</v>
      </c>
      <c r="C32" s="51">
        <v>0</v>
      </c>
      <c r="D32" s="48">
        <v>0</v>
      </c>
      <c r="E32" s="52">
        <v>15</v>
      </c>
      <c r="F32" s="53">
        <f t="shared" si="1"/>
        <v>15</v>
      </c>
      <c r="G32" s="54" t="str">
        <f t="shared" si="2"/>
        <v>N/A</v>
      </c>
    </row>
    <row r="33" spans="1:11" s="23" customFormat="1" ht="14.45" thickBot="1" x14ac:dyDescent="0.3">
      <c r="A33" s="99" t="s">
        <v>42</v>
      </c>
      <c r="B33" s="99"/>
      <c r="C33" s="55">
        <f>SUM(C18,C10,C7)</f>
        <v>1151.987218</v>
      </c>
      <c r="D33" s="56">
        <f>SUM(D18,D10,D7)</f>
        <v>1175.48</v>
      </c>
      <c r="E33" s="56">
        <f>SUM(E18,E10,E7)</f>
        <v>1230.9099999999999</v>
      </c>
      <c r="F33" s="57">
        <f t="shared" si="1"/>
        <v>55.429999999999836</v>
      </c>
      <c r="G33" s="58">
        <f t="shared" si="2"/>
        <v>4.715520468234239E-2</v>
      </c>
      <c r="I33" s="59"/>
    </row>
    <row r="34" spans="1:11" s="23" customFormat="1" ht="13.9" x14ac:dyDescent="0.25">
      <c r="A34" s="60" t="s">
        <v>17</v>
      </c>
      <c r="B34" s="61" t="s">
        <v>43</v>
      </c>
      <c r="C34" s="62">
        <f>SUM(C35:C42)</f>
        <v>28.150404999999999</v>
      </c>
      <c r="D34" s="63">
        <f>SUM(D35:D42)</f>
        <v>24.619999999999997</v>
      </c>
      <c r="E34" s="63">
        <f>SUM(E35:E42)</f>
        <v>23.61</v>
      </c>
      <c r="F34" s="64">
        <f t="shared" si="1"/>
        <v>-1.009999999999998</v>
      </c>
      <c r="G34" s="65">
        <f t="shared" si="2"/>
        <v>-4.1023558082859388E-2</v>
      </c>
      <c r="H34" s="66"/>
      <c r="I34" s="67"/>
    </row>
    <row r="35" spans="1:11" s="23" customFormat="1" ht="13.9" x14ac:dyDescent="0.25">
      <c r="A35" s="68"/>
      <c r="B35" s="17" t="s">
        <v>44</v>
      </c>
      <c r="C35" s="18">
        <v>2.0470000000000002</v>
      </c>
      <c r="D35" s="19">
        <v>2.2999999999999998</v>
      </c>
      <c r="E35" s="69">
        <v>2.4</v>
      </c>
      <c r="F35" s="70">
        <f t="shared" si="1"/>
        <v>0.10000000000000009</v>
      </c>
      <c r="G35" s="40">
        <f t="shared" si="2"/>
        <v>4.3478260869565258E-2</v>
      </c>
      <c r="H35" s="66"/>
      <c r="I35" s="71"/>
      <c r="J35" s="72"/>
      <c r="K35" s="73"/>
    </row>
    <row r="36" spans="1:11" s="23" customFormat="1" ht="13.9" x14ac:dyDescent="0.25">
      <c r="A36" s="74"/>
      <c r="B36" s="17" t="s">
        <v>45</v>
      </c>
      <c r="C36" s="18">
        <v>5.1017999999999999</v>
      </c>
      <c r="D36" s="19">
        <v>3.82</v>
      </c>
      <c r="E36" s="75">
        <v>2.71</v>
      </c>
      <c r="F36" s="37">
        <f t="shared" si="1"/>
        <v>-1.1099999999999999</v>
      </c>
      <c r="G36" s="40">
        <f t="shared" si="2"/>
        <v>-0.29057591623036649</v>
      </c>
      <c r="H36" s="66"/>
      <c r="I36" s="71"/>
      <c r="J36" s="72"/>
      <c r="K36" s="73"/>
    </row>
    <row r="37" spans="1:11" s="23" customFormat="1" ht="13.9" x14ac:dyDescent="0.25">
      <c r="A37" s="74"/>
      <c r="B37" s="17" t="s">
        <v>46</v>
      </c>
      <c r="C37" s="18">
        <v>3.0493480000000002</v>
      </c>
      <c r="D37" s="19">
        <v>3.6</v>
      </c>
      <c r="E37" s="75">
        <v>3.6</v>
      </c>
      <c r="F37" s="43">
        <f t="shared" si="1"/>
        <v>0</v>
      </c>
      <c r="G37" s="22">
        <f t="shared" si="2"/>
        <v>0</v>
      </c>
      <c r="I37" s="71"/>
      <c r="J37" s="72"/>
      <c r="K37" s="73"/>
    </row>
    <row r="38" spans="1:11" ht="27.6" x14ac:dyDescent="0.25">
      <c r="A38" s="76"/>
      <c r="B38" s="10" t="s">
        <v>47</v>
      </c>
      <c r="C38" s="11">
        <v>6.45</v>
      </c>
      <c r="D38" s="12">
        <v>4.0999999999999996</v>
      </c>
      <c r="E38" s="77">
        <v>4.0999999999999996</v>
      </c>
      <c r="F38" s="14">
        <f t="shared" si="1"/>
        <v>0</v>
      </c>
      <c r="G38" s="15">
        <f t="shared" si="2"/>
        <v>0</v>
      </c>
      <c r="I38" s="78"/>
      <c r="J38" s="79"/>
      <c r="K38" s="80"/>
    </row>
    <row r="39" spans="1:11" s="23" customFormat="1" ht="13.9" x14ac:dyDescent="0.25">
      <c r="A39" s="74"/>
      <c r="B39" s="17" t="s">
        <v>48</v>
      </c>
      <c r="C39" s="18">
        <v>8.6497569999999993</v>
      </c>
      <c r="D39" s="19">
        <v>7.8</v>
      </c>
      <c r="E39" s="75">
        <v>7.8</v>
      </c>
      <c r="F39" s="43">
        <f t="shared" si="1"/>
        <v>0</v>
      </c>
      <c r="G39" s="22">
        <f t="shared" si="2"/>
        <v>0</v>
      </c>
      <c r="I39" s="71"/>
      <c r="J39" s="72"/>
      <c r="K39" s="73"/>
    </row>
    <row r="40" spans="1:11" s="23" customFormat="1" ht="13.9" x14ac:dyDescent="0.25">
      <c r="A40" s="74"/>
      <c r="B40" s="17" t="s">
        <v>49</v>
      </c>
      <c r="C40" s="18">
        <v>0.06</v>
      </c>
      <c r="D40" s="48">
        <v>0</v>
      </c>
      <c r="E40" s="48">
        <v>0</v>
      </c>
      <c r="F40" s="43">
        <f t="shared" si="1"/>
        <v>0</v>
      </c>
      <c r="G40" s="22" t="str">
        <f t="shared" si="2"/>
        <v>N/A</v>
      </c>
      <c r="I40" s="71"/>
      <c r="J40" s="72"/>
      <c r="K40" s="73"/>
    </row>
    <row r="41" spans="1:11" s="23" customFormat="1" ht="13.9" x14ac:dyDescent="0.25">
      <c r="A41" s="74"/>
      <c r="B41" s="17" t="s">
        <v>50</v>
      </c>
      <c r="C41" s="18">
        <v>1.1021559999999999</v>
      </c>
      <c r="D41" s="19">
        <v>1.5</v>
      </c>
      <c r="E41" s="75">
        <v>1.5</v>
      </c>
      <c r="F41" s="43">
        <f t="shared" si="1"/>
        <v>0</v>
      </c>
      <c r="G41" s="22">
        <f t="shared" si="2"/>
        <v>0</v>
      </c>
      <c r="I41" s="71"/>
      <c r="J41" s="72"/>
      <c r="K41" s="73"/>
    </row>
    <row r="42" spans="1:11" ht="42" thickBot="1" x14ac:dyDescent="0.3">
      <c r="A42" s="76"/>
      <c r="B42" s="10" t="s">
        <v>51</v>
      </c>
      <c r="C42" s="11">
        <v>1.6903440000000001</v>
      </c>
      <c r="D42" s="12">
        <v>1.5</v>
      </c>
      <c r="E42" s="81">
        <v>1.5</v>
      </c>
      <c r="F42" s="14">
        <f t="shared" si="1"/>
        <v>0</v>
      </c>
      <c r="G42" s="15">
        <f t="shared" si="2"/>
        <v>0</v>
      </c>
      <c r="I42" s="78"/>
      <c r="J42" s="79"/>
      <c r="K42" s="80"/>
    </row>
    <row r="43" spans="1:11" ht="14.45" thickTop="1" x14ac:dyDescent="0.25">
      <c r="A43" s="100" t="s">
        <v>52</v>
      </c>
      <c r="B43" s="100"/>
      <c r="C43" s="82">
        <f>SUM(C19:C21)</f>
        <v>199.42426400000002</v>
      </c>
      <c r="D43" s="83">
        <f>SUM(D19:D21)</f>
        <v>178.39</v>
      </c>
      <c r="E43" s="82">
        <f>SUM(E19:E21)</f>
        <v>181.31</v>
      </c>
      <c r="F43" s="84">
        <f t="shared" si="1"/>
        <v>2.9200000000000159</v>
      </c>
      <c r="G43" s="85">
        <f t="shared" si="2"/>
        <v>1.6368630528617166E-2</v>
      </c>
      <c r="H43" s="23"/>
    </row>
    <row r="44" spans="1:11" ht="13.9" x14ac:dyDescent="0.25">
      <c r="A44" s="101" t="s">
        <v>53</v>
      </c>
      <c r="B44" s="101"/>
      <c r="C44" s="86">
        <f>SUM(C8:C9,C16:C17,C22:C27)</f>
        <v>491.44603199999995</v>
      </c>
      <c r="D44" s="87">
        <f>SUM(D8:D9,D16:D17,D22:D27)</f>
        <v>480.18999999999994</v>
      </c>
      <c r="E44" s="86">
        <f>SUM(E8:E9,E16:E17,E22:E27)</f>
        <v>513.87</v>
      </c>
      <c r="F44" s="88">
        <f t="shared" si="1"/>
        <v>33.680000000000064</v>
      </c>
      <c r="G44" s="89">
        <f t="shared" si="2"/>
        <v>7.0138903350757134E-2</v>
      </c>
    </row>
    <row r="45" spans="1:11" ht="13.9" x14ac:dyDescent="0.25">
      <c r="A45" s="101" t="s">
        <v>54</v>
      </c>
      <c r="B45" s="101"/>
      <c r="C45" s="86">
        <f>SUM(C11:C15,C28,C34)</f>
        <v>430.62260699999996</v>
      </c>
      <c r="D45" s="87">
        <f t="shared" ref="D45:E45" si="4">SUM(D11:D15,D28,D34)</f>
        <v>480.7</v>
      </c>
      <c r="E45" s="87">
        <f t="shared" si="4"/>
        <v>478.52</v>
      </c>
      <c r="F45" s="88">
        <f t="shared" si="1"/>
        <v>-2.1800000000000068</v>
      </c>
      <c r="G45" s="89">
        <f t="shared" si="2"/>
        <v>-4.5350530476388744E-3</v>
      </c>
    </row>
    <row r="46" spans="1:11" ht="14.45" thickBot="1" x14ac:dyDescent="0.3">
      <c r="A46" s="102" t="s">
        <v>55</v>
      </c>
      <c r="B46" s="102"/>
      <c r="C46" s="90">
        <f>SUM(C29:C32)</f>
        <v>58.64472</v>
      </c>
      <c r="D46" s="91">
        <f t="shared" ref="D46:E46" si="5">SUM(D29:D32)</f>
        <v>60.82</v>
      </c>
      <c r="E46" s="90">
        <f t="shared" si="5"/>
        <v>80.819999999999993</v>
      </c>
      <c r="F46" s="88">
        <f t="shared" si="1"/>
        <v>19.999999999999993</v>
      </c>
      <c r="G46" s="89">
        <f t="shared" si="2"/>
        <v>0.32883919763235764</v>
      </c>
    </row>
    <row r="47" spans="1:11" ht="14.45" thickBot="1" x14ac:dyDescent="0.3">
      <c r="A47" s="103" t="s">
        <v>56</v>
      </c>
      <c r="B47" s="103"/>
      <c r="C47" s="92">
        <f>SUM(C43:C46)</f>
        <v>1180.1376229999998</v>
      </c>
      <c r="D47" s="93">
        <f t="shared" ref="D47:E47" si="6">SUM(D43:D46)</f>
        <v>1200.0999999999999</v>
      </c>
      <c r="E47" s="93">
        <f t="shared" si="6"/>
        <v>1254.52</v>
      </c>
      <c r="F47" s="92">
        <f>E47-D47</f>
        <v>54.420000000000073</v>
      </c>
      <c r="G47" s="94">
        <f>IF(D47=0, "N/A", F47/D47)</f>
        <v>4.5346221148237713E-2</v>
      </c>
      <c r="I47" s="95"/>
    </row>
    <row r="48" spans="1:11" x14ac:dyDescent="0.2">
      <c r="A48" s="104" t="s">
        <v>57</v>
      </c>
      <c r="B48" s="104"/>
      <c r="C48" s="104"/>
      <c r="D48" s="104"/>
      <c r="E48" s="104"/>
      <c r="F48" s="104"/>
      <c r="G48" s="104"/>
    </row>
    <row r="49" spans="1:7" ht="27.75" customHeight="1" x14ac:dyDescent="0.2">
      <c r="A49" s="105" t="s">
        <v>58</v>
      </c>
      <c r="B49" s="105"/>
      <c r="C49" s="105"/>
      <c r="D49" s="105"/>
      <c r="E49" s="105"/>
      <c r="F49" s="105"/>
      <c r="G49" s="105"/>
    </row>
    <row r="50" spans="1:7" ht="26.25" customHeight="1" x14ac:dyDescent="0.2">
      <c r="A50" s="96" t="s">
        <v>59</v>
      </c>
      <c r="B50" s="96"/>
      <c r="C50" s="96"/>
      <c r="D50" s="96"/>
      <c r="E50" s="96"/>
      <c r="F50" s="96"/>
      <c r="G50" s="96"/>
    </row>
  </sheetData>
  <mergeCells count="22">
    <mergeCell ref="A1:G1"/>
    <mergeCell ref="A2:G2"/>
    <mergeCell ref="A3:G3"/>
    <mergeCell ref="A4:G4"/>
    <mergeCell ref="A5:A6"/>
    <mergeCell ref="B5:B6"/>
    <mergeCell ref="C5:C6"/>
    <mergeCell ref="D5:D6"/>
    <mergeCell ref="E5:E6"/>
    <mergeCell ref="F5:G5"/>
    <mergeCell ref="A50:G50"/>
    <mergeCell ref="A7:B7"/>
    <mergeCell ref="A10:B10"/>
    <mergeCell ref="A18:B18"/>
    <mergeCell ref="A33:B33"/>
    <mergeCell ref="A43:B43"/>
    <mergeCell ref="A44:B44"/>
    <mergeCell ref="A45:B45"/>
    <mergeCell ref="A46:B46"/>
    <mergeCell ref="A47:B47"/>
    <mergeCell ref="A48:G48"/>
    <mergeCell ref="A49:G49"/>
  </mergeCells>
  <printOptions horizontalCentered="1"/>
  <pageMargins left="0.7" right="0.7" top="0.75" bottom="0.75" header="0.3" footer="0.3"/>
  <pageSetup scale="72" orientation="portrait" r:id="rId1"/>
  <ignoredErrors>
    <ignoredError sqref="C7:E7 C10:E18 F10:F18 F19:G36 G10:G18 C33:E3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CoSTEM Inventory &amp; PDs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coxenrid</dc:creator>
  <cp:lastModifiedBy>coxenrid</cp:lastModifiedBy>
  <cp:lastPrinted>2015-01-30T12:25:33Z</cp:lastPrinted>
  <dcterms:created xsi:type="dcterms:W3CDTF">2015-01-29T19:06:47Z</dcterms:created>
  <dcterms:modified xsi:type="dcterms:W3CDTF">2015-02-02T13:46:03Z</dcterms:modified>
</cp:coreProperties>
</file>