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0725"/>
  </bookViews>
  <sheets>
    <sheet name="NSF Resch Infrastruct" sheetId="1" r:id="rId1"/>
  </sheets>
  <calcPr calcId="145621"/>
</workbook>
</file>

<file path=xl/calcChain.xml><?xml version="1.0" encoding="utf-8"?>
<calcChain xmlns="http://schemas.openxmlformats.org/spreadsheetml/2006/main">
  <c r="H47" i="1" l="1"/>
  <c r="I47" i="1" s="1"/>
  <c r="F47" i="1"/>
  <c r="G47" i="1" s="1"/>
  <c r="H46" i="1"/>
  <c r="I46" i="1" s="1"/>
  <c r="F46" i="1"/>
  <c r="G46" i="1" s="1"/>
  <c r="H45" i="1"/>
  <c r="I45" i="1" s="1"/>
  <c r="F45" i="1"/>
  <c r="G45" i="1" s="1"/>
  <c r="H44" i="1"/>
  <c r="I44" i="1" s="1"/>
  <c r="F44" i="1"/>
  <c r="G44" i="1" s="1"/>
  <c r="H43" i="1"/>
  <c r="I43" i="1" s="1"/>
  <c r="F43" i="1"/>
  <c r="G43" i="1" s="1"/>
  <c r="H42" i="1"/>
  <c r="I42" i="1" s="1"/>
  <c r="F42" i="1"/>
  <c r="G42" i="1" s="1"/>
  <c r="I41" i="1"/>
  <c r="H41" i="1"/>
  <c r="G41" i="1"/>
  <c r="F41" i="1"/>
  <c r="H40" i="1"/>
  <c r="I40" i="1" s="1"/>
  <c r="F40" i="1"/>
  <c r="G40" i="1" s="1"/>
  <c r="E39" i="1"/>
  <c r="D39" i="1"/>
  <c r="C39" i="1"/>
  <c r="H38" i="1"/>
  <c r="I38" i="1" s="1"/>
  <c r="F38" i="1"/>
  <c r="G38" i="1" s="1"/>
  <c r="I37" i="1"/>
  <c r="H37" i="1"/>
  <c r="F37" i="1"/>
  <c r="G37" i="1" s="1"/>
  <c r="H36" i="1"/>
  <c r="I36" i="1" s="1"/>
  <c r="F36" i="1"/>
  <c r="G36" i="1" s="1"/>
  <c r="H35" i="1"/>
  <c r="I35" i="1" s="1"/>
  <c r="F35" i="1"/>
  <c r="G35" i="1" s="1"/>
  <c r="E34" i="1"/>
  <c r="D34" i="1"/>
  <c r="C34" i="1"/>
  <c r="H33" i="1"/>
  <c r="I33" i="1" s="1"/>
  <c r="G33" i="1"/>
  <c r="F33" i="1"/>
  <c r="H32" i="1"/>
  <c r="I32" i="1" s="1"/>
  <c r="C32" i="1"/>
  <c r="F32" i="1" s="1"/>
  <c r="H30" i="1"/>
  <c r="I30" i="1" s="1"/>
  <c r="F30" i="1"/>
  <c r="G30" i="1" s="1"/>
  <c r="I29" i="1"/>
  <c r="H29" i="1"/>
  <c r="F29" i="1"/>
  <c r="G29" i="1" s="1"/>
  <c r="H28" i="1"/>
  <c r="I28" i="1" s="1"/>
  <c r="F28" i="1"/>
  <c r="G28" i="1" s="1"/>
  <c r="H27" i="1"/>
  <c r="I27" i="1" s="1"/>
  <c r="C27" i="1"/>
  <c r="H26" i="1"/>
  <c r="I26" i="1" s="1"/>
  <c r="G26" i="1"/>
  <c r="F26" i="1"/>
  <c r="H25" i="1"/>
  <c r="I25" i="1" s="1"/>
  <c r="F25" i="1"/>
  <c r="G25" i="1" s="1"/>
  <c r="I24" i="1"/>
  <c r="H24" i="1"/>
  <c r="F24" i="1"/>
  <c r="G24" i="1" s="1"/>
  <c r="I23" i="1"/>
  <c r="H23" i="1"/>
  <c r="F23" i="1"/>
  <c r="G23" i="1" s="1"/>
  <c r="H22" i="1"/>
  <c r="I22" i="1" s="1"/>
  <c r="G22" i="1"/>
  <c r="F22" i="1"/>
  <c r="H21" i="1"/>
  <c r="I21" i="1" s="1"/>
  <c r="F21" i="1"/>
  <c r="G21" i="1" s="1"/>
  <c r="H20" i="1"/>
  <c r="I20" i="1" s="1"/>
  <c r="F20" i="1"/>
  <c r="G20" i="1" s="1"/>
  <c r="I19" i="1"/>
  <c r="H19" i="1"/>
  <c r="F19" i="1"/>
  <c r="G19" i="1" s="1"/>
  <c r="H18" i="1"/>
  <c r="I18" i="1" s="1"/>
  <c r="F18" i="1"/>
  <c r="G18" i="1" s="1"/>
  <c r="H17" i="1"/>
  <c r="I17" i="1" s="1"/>
  <c r="G17" i="1"/>
  <c r="I16" i="1"/>
  <c r="H16" i="1"/>
  <c r="F16" i="1"/>
  <c r="G16" i="1" s="1"/>
  <c r="I15" i="1"/>
  <c r="H15" i="1"/>
  <c r="F15" i="1"/>
  <c r="G15" i="1" s="1"/>
  <c r="H14" i="1"/>
  <c r="I14" i="1" s="1"/>
  <c r="F14" i="1"/>
  <c r="G14" i="1" s="1"/>
  <c r="H13" i="1"/>
  <c r="I13" i="1" s="1"/>
  <c r="F13" i="1"/>
  <c r="G13" i="1" s="1"/>
  <c r="H12" i="1"/>
  <c r="I12" i="1" s="1"/>
  <c r="F12" i="1"/>
  <c r="G12" i="1" s="1"/>
  <c r="I11" i="1"/>
  <c r="H11" i="1"/>
  <c r="F11" i="1"/>
  <c r="G11" i="1" s="1"/>
  <c r="H10" i="1"/>
  <c r="I10" i="1" s="1"/>
  <c r="F10" i="1"/>
  <c r="G10" i="1" s="1"/>
  <c r="H9" i="1"/>
  <c r="I9" i="1" s="1"/>
  <c r="F9" i="1"/>
  <c r="G9" i="1" s="1"/>
  <c r="E8" i="1"/>
  <c r="D8" i="1"/>
  <c r="C8" i="1"/>
  <c r="D7" i="1"/>
  <c r="D48" i="1" s="1"/>
  <c r="I39" i="1" l="1"/>
  <c r="H39" i="1"/>
  <c r="F8" i="1"/>
  <c r="H34" i="1"/>
  <c r="I34" i="1" s="1"/>
  <c r="F39" i="1"/>
  <c r="G39" i="1" s="1"/>
  <c r="G8" i="1"/>
  <c r="F34" i="1"/>
  <c r="G34" i="1" s="1"/>
  <c r="C7" i="1"/>
  <c r="H8" i="1"/>
  <c r="I8" i="1" s="1"/>
  <c r="G32" i="1"/>
  <c r="E7" i="1"/>
  <c r="F27" i="1"/>
  <c r="G27" i="1" s="1"/>
  <c r="C48" i="1" l="1"/>
  <c r="E48" i="1"/>
  <c r="F7" i="1"/>
  <c r="G7" i="1" s="1"/>
  <c r="H7" i="1"/>
  <c r="I7" i="1" s="1"/>
  <c r="F48" i="1" l="1"/>
  <c r="H48" i="1"/>
  <c r="I48" i="1" s="1"/>
  <c r="G48" i="1"/>
</calcChain>
</file>

<file path=xl/sharedStrings.xml><?xml version="1.0" encoding="utf-8"?>
<sst xmlns="http://schemas.openxmlformats.org/spreadsheetml/2006/main" count="63" uniqueCount="61">
  <si>
    <t>National Science Foundation
Research Infrastructure Summary</t>
  </si>
  <si>
    <t>FY 2016 Request to Congress</t>
  </si>
  <si>
    <t>(Dollars in Millions)</t>
  </si>
  <si>
    <t>FY 2014
Actual</t>
  </si>
  <si>
    <t>FY 2015
Estimate</t>
  </si>
  <si>
    <t>FY 2016
Request</t>
  </si>
  <si>
    <t xml:space="preserve">FY 2016 Request change over: </t>
  </si>
  <si>
    <t>FY 2014 Actual</t>
  </si>
  <si>
    <t>FY 2015 Estimate</t>
  </si>
  <si>
    <t>Amount</t>
  </si>
  <si>
    <t>Percent</t>
  </si>
  <si>
    <t>Facilities</t>
  </si>
  <si>
    <t>Academic Research Fleet</t>
  </si>
  <si>
    <t>ARF-Academic Research Fleet, Ship Ops &amp; Upgrades</t>
  </si>
  <si>
    <r>
      <t>ARF-Regional Class Research Vessels (RCRV)</t>
    </r>
    <r>
      <rPr>
        <i/>
        <vertAlign val="superscript"/>
        <sz val="10.5"/>
        <color indexed="8"/>
        <rFont val="Arial"/>
        <family val="2"/>
      </rPr>
      <t>1</t>
    </r>
  </si>
  <si>
    <t>Arecibo Observatory</t>
  </si>
  <si>
    <t>AST Portfolio Review Implementation</t>
  </si>
  <si>
    <t>Cornell High Energy Synchrotron Source (CHESS)</t>
  </si>
  <si>
    <t>Gemini Observatory</t>
  </si>
  <si>
    <t>Geodesy Advancing Geosciences and EarthScope (GAGE)</t>
  </si>
  <si>
    <r>
      <t>George E. Brown Jr. Network for Earthquake Engineering Simulation (NEES)</t>
    </r>
    <r>
      <rPr>
        <vertAlign val="superscript"/>
        <sz val="10.5"/>
        <color indexed="8"/>
        <rFont val="Arial"/>
        <family val="2"/>
      </rPr>
      <t>2</t>
    </r>
  </si>
  <si>
    <t>IceCube Neutrino Observatory (IceCube)</t>
  </si>
  <si>
    <t>International Ocean Discovery Program (IODP)</t>
  </si>
  <si>
    <t>Large Hadron Collider (LHC)</t>
  </si>
  <si>
    <t>Laser-Interferometer Gravity-wave Observatory (LIGO)</t>
  </si>
  <si>
    <t>National High-Magnetic Field Laboratory (NHMFL)</t>
  </si>
  <si>
    <r>
      <t>National Nanotechnology Coordinated Infrastructure (NNCI)</t>
    </r>
    <r>
      <rPr>
        <vertAlign val="superscript"/>
        <sz val="10.5"/>
        <color indexed="8"/>
        <rFont val="Arial"/>
        <family val="2"/>
      </rPr>
      <t>3</t>
    </r>
  </si>
  <si>
    <r>
      <t>National Nanotechnology Infrastructure Network (NNIN)</t>
    </r>
    <r>
      <rPr>
        <vertAlign val="superscript"/>
        <sz val="10.5"/>
        <color indexed="8"/>
        <rFont val="Arial"/>
        <family val="2"/>
      </rPr>
      <t>3</t>
    </r>
  </si>
  <si>
    <t>National Solar Observatory (NSO)</t>
  </si>
  <si>
    <t>National Superconducting Cyclotron Laboratory (NSCL)(MSU Cyclotron)</t>
  </si>
  <si>
    <r>
      <t>Natural Hazards Engineering Research Infrastructure (NHERI)</t>
    </r>
    <r>
      <rPr>
        <vertAlign val="superscript"/>
        <sz val="10.5"/>
        <color indexed="8"/>
        <rFont val="Arial"/>
        <family val="2"/>
      </rPr>
      <t>2</t>
    </r>
  </si>
  <si>
    <t>Ocean Observatories Initiative (OOI)</t>
  </si>
  <si>
    <r>
      <t>Other Facilities</t>
    </r>
    <r>
      <rPr>
        <vertAlign val="superscript"/>
        <sz val="10.5"/>
        <color indexed="8"/>
        <rFont val="Arial"/>
        <family val="2"/>
      </rPr>
      <t>4</t>
    </r>
  </si>
  <si>
    <t>Polar Facilities and Logistics</t>
  </si>
  <si>
    <t>Seismological Facilities for Advancement of Geoscience &amp; 
   EarthScope (SAGE)</t>
  </si>
  <si>
    <t>Other Facilities Investments</t>
  </si>
  <si>
    <r>
      <t>Major Research Equipment and Facilities Construction</t>
    </r>
    <r>
      <rPr>
        <vertAlign val="superscript"/>
        <sz val="10.5"/>
        <color theme="1"/>
        <rFont val="Arial"/>
        <family val="2"/>
      </rPr>
      <t>5</t>
    </r>
  </si>
  <si>
    <r>
      <t>Facilities Pre-Construction Planning</t>
    </r>
    <r>
      <rPr>
        <vertAlign val="superscript"/>
        <sz val="10.5"/>
        <color theme="1"/>
        <rFont val="Arial"/>
        <family val="2"/>
      </rPr>
      <t>6</t>
    </r>
  </si>
  <si>
    <t>Federally Funded R&amp;D Centers</t>
  </si>
  <si>
    <t>National Center for Atmospheric Research (NCAR)</t>
  </si>
  <si>
    <t>National Optical Astronomy Observatories (NOAO)</t>
  </si>
  <si>
    <r>
      <t>National Radio Astronomy Observatories (NRAO)</t>
    </r>
    <r>
      <rPr>
        <vertAlign val="superscript"/>
        <sz val="10.5"/>
        <color indexed="8"/>
        <rFont val="Arial"/>
        <family val="2"/>
      </rPr>
      <t>7</t>
    </r>
  </si>
  <si>
    <t>Science &amp; Technology Policy Institute (STPI)</t>
  </si>
  <si>
    <t>Other Research Instrumentation and Infrastructure</t>
  </si>
  <si>
    <t>Major Research Instrumentation (MRI)</t>
  </si>
  <si>
    <t>Mid-Scale Research Infrastructure</t>
  </si>
  <si>
    <t>National Center for Science &amp; Engineering Statistics (NCSES)</t>
  </si>
  <si>
    <t xml:space="preserve">NCSES Science of Science and Innovation Policy (SciSIP) Activities </t>
  </si>
  <si>
    <t>Networking and Computational Resources Infrastructure and Services</t>
  </si>
  <si>
    <t>Polar Environment, Health, and Safety (PEHS)</t>
  </si>
  <si>
    <r>
      <t>Research Resources</t>
    </r>
    <r>
      <rPr>
        <vertAlign val="superscript"/>
        <sz val="10.5"/>
        <color indexed="8"/>
        <rFont val="Arial"/>
        <family val="2"/>
      </rPr>
      <t>8</t>
    </r>
  </si>
  <si>
    <t>Research Resources – Public Access Initiative</t>
  </si>
  <si>
    <t>RESEARCH INFRASTRUCTURE TOTAL</t>
  </si>
  <si>
    <r>
      <t xml:space="preserve">1 </t>
    </r>
    <r>
      <rPr>
        <sz val="9"/>
        <rFont val="Arial"/>
        <family val="2"/>
      </rPr>
      <t>Regional Class Research Vessels are a Pre-construction Planning project for potential MREFC funding.  This funding is shown here (Academic Resesarch Fleet) and is not included under Pre-construction Planning.</t>
    </r>
  </si>
  <si>
    <r>
      <t xml:space="preserve">2 </t>
    </r>
    <r>
      <rPr>
        <sz val="9"/>
        <rFont val="Arial"/>
        <family val="2"/>
      </rPr>
      <t>Funding for the George E. Brown Jr. Network for Earthquake Engineering (NEES) concluded in FY 2014.  Natural Hazards Engineering Research Infrastructure (NHERI) is the successor program to NEES, beginning in FY 2015.</t>
    </r>
  </si>
  <si>
    <r>
      <t xml:space="preserve">3 </t>
    </r>
    <r>
      <rPr>
        <sz val="9"/>
        <rFont val="Arial"/>
        <family val="2"/>
      </rPr>
      <t>Funding for the National Nanotechnology Infrastructure Network (NNIN) concluded in FY 2014.  National Nanotechnology Coordinated Infrastructure (NNCI) is the successor program, beginning in FY 2015.</t>
    </r>
  </si>
  <si>
    <r>
      <t xml:space="preserve">4 </t>
    </r>
    <r>
      <rPr>
        <sz val="9"/>
        <rFont val="Arial"/>
        <family val="2"/>
      </rPr>
      <t>Other Facilities includes support for other materials research facilities.</t>
    </r>
  </si>
  <si>
    <r>
      <t xml:space="preserve">5 </t>
    </r>
    <r>
      <rPr>
        <sz val="9"/>
        <rFont val="Arial"/>
        <family val="2"/>
      </rPr>
      <t>Funding levels for MREFC Projects in this table include support for: a) concept and development associated with ongoing and requested MREFC projects provided through the R&amp;RA account; b) initial support for operations and maintenance during construction provided through the R&amp;RA account; and c) implementation support provided through the MREFC account.  In addition, $2.0 million per year of R&amp;RA funds are included here for cultural mitigation activities agreed to during the compliance process for the Daniel K. Inouye Solar Telescope.</t>
    </r>
  </si>
  <si>
    <r>
      <t>6</t>
    </r>
    <r>
      <rPr>
        <sz val="9"/>
        <rFont val="Arial"/>
        <family val="2"/>
      </rPr>
      <t xml:space="preserve"> Pre-construction planning includes funding for potential next generation multi-user facilities.  Not included in this line are Regional Class Research Vessels, shown here under the Academic Research Fleet.</t>
    </r>
  </si>
  <si>
    <r>
      <t xml:space="preserve">7 </t>
    </r>
    <r>
      <rPr>
        <sz val="9"/>
        <rFont val="Arial"/>
        <family val="2"/>
      </rPr>
      <t>Funding for the National Radio Astronomy Observatory (NRAO) includes operation and maintenance support for the Atacama Large Millimeter Array (ALMA).</t>
    </r>
  </si>
  <si>
    <r>
      <t xml:space="preserve">8  </t>
    </r>
    <r>
      <rPr>
        <sz val="9"/>
        <rFont val="Arial"/>
        <family val="2"/>
      </rPr>
      <t>Funding for Research Resources includes support for the operation and maintenance of minor facilities, infrastructure and instrumentation, field stations, museum collections, etc.</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</si>
</sst>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quot;$&quot;#,##0.00;&quot;-&quot;??"/>
    <numFmt numFmtId="165" formatCode="0.0%;\-0.0%;&quot;-&quot;??"/>
    <numFmt numFmtId="166" formatCode="#,##0.00;\-#,##0.00;&quot;-&quot;??"/>
  </numFmts>
  <fonts count="17" x14ac:knownFonts="1">
    <font>
      <sz val="11"/>
      <color theme="1"/>
      <name val="Calibri"/>
      <family val="2"/>
      <scheme val="minor"/>
    </font>
    <font>
      <sz val="10"/>
      <name val="Arial"/>
      <family val="2"/>
    </font>
    <font>
      <b/>
      <sz val="12"/>
      <color theme="1"/>
      <name val="Arial"/>
      <family val="2"/>
    </font>
    <font>
      <sz val="11"/>
      <color theme="1"/>
      <name val="Arial"/>
      <family val="2"/>
    </font>
    <font>
      <b/>
      <sz val="12"/>
      <name val="Arial"/>
      <family val="2"/>
    </font>
    <font>
      <sz val="10"/>
      <color theme="1"/>
      <name val="Arial"/>
      <family val="2"/>
    </font>
    <font>
      <sz val="10.5"/>
      <color theme="1"/>
      <name val="Arial"/>
      <family val="2"/>
    </font>
    <font>
      <b/>
      <sz val="10.5"/>
      <color theme="1"/>
      <name val="Arial"/>
      <family val="2"/>
    </font>
    <font>
      <i/>
      <sz val="10.5"/>
      <color indexed="8"/>
      <name val="Arial"/>
      <family val="2"/>
    </font>
    <font>
      <i/>
      <sz val="10.5"/>
      <color theme="1"/>
      <name val="Arial"/>
      <family val="2"/>
    </font>
    <font>
      <i/>
      <vertAlign val="superscript"/>
      <sz val="10.5"/>
      <color indexed="8"/>
      <name val="Arial"/>
      <family val="2"/>
    </font>
    <font>
      <sz val="10.5"/>
      <color indexed="8"/>
      <name val="Arial"/>
      <family val="2"/>
    </font>
    <font>
      <vertAlign val="superscript"/>
      <sz val="10.5"/>
      <color indexed="8"/>
      <name val="Arial"/>
      <family val="2"/>
    </font>
    <font>
      <vertAlign val="superscript"/>
      <sz val="10.5"/>
      <color theme="1"/>
      <name val="Arial"/>
      <family val="2"/>
    </font>
    <font>
      <vertAlign val="superscript"/>
      <sz val="9"/>
      <name val="Arial"/>
      <family val="2"/>
    </font>
    <font>
      <sz val="9"/>
      <name val="Arial"/>
      <family val="2"/>
    </font>
    <font>
      <sz val="9"/>
      <color theme="1"/>
      <name val="Arial"/>
      <family val="2"/>
    </font>
  </fonts>
  <fills count="2">
    <fill>
      <patternFill patternType="none"/>
    </fill>
    <fill>
      <patternFill patternType="gray125"/>
    </fill>
  </fills>
  <borders count="15">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61">
    <xf numFmtId="0" fontId="0" fillId="0" borderId="0" xfId="0"/>
    <xf numFmtId="0" fontId="3" fillId="0" borderId="0" xfId="0" applyFont="1"/>
    <xf numFmtId="0" fontId="6" fillId="0" borderId="10" xfId="1" applyFont="1" applyFill="1" applyBorder="1" applyAlignment="1" applyProtection="1">
      <alignment horizontal="right" vertical="center" readingOrder="1"/>
      <protection locked="0"/>
    </xf>
    <xf numFmtId="0" fontId="6" fillId="0" borderId="12" xfId="1" applyFont="1" applyFill="1" applyBorder="1" applyAlignment="1" applyProtection="1">
      <alignment horizontal="right" vertical="center" readingOrder="1"/>
      <protection locked="0"/>
    </xf>
    <xf numFmtId="0" fontId="6" fillId="0" borderId="1" xfId="1" applyFont="1" applyFill="1" applyBorder="1" applyAlignment="1" applyProtection="1">
      <alignment horizontal="right" vertical="center" readingOrder="1"/>
      <protection locked="0"/>
    </xf>
    <xf numFmtId="164" fontId="7" fillId="0" borderId="0" xfId="1" applyNumberFormat="1" applyFont="1" applyFill="1" applyBorder="1" applyAlignment="1" applyProtection="1">
      <alignment vertical="top" readingOrder="1"/>
      <protection locked="0"/>
    </xf>
    <xf numFmtId="164" fontId="7" fillId="0" borderId="8" xfId="1" applyNumberFormat="1" applyFont="1" applyFill="1" applyBorder="1" applyAlignment="1" applyProtection="1">
      <alignment vertical="top" readingOrder="1"/>
      <protection locked="0"/>
    </xf>
    <xf numFmtId="164" fontId="7" fillId="0" borderId="7" xfId="1" applyNumberFormat="1" applyFont="1" applyFill="1" applyBorder="1" applyAlignment="1" applyProtection="1">
      <alignment horizontal="right" vertical="top" readingOrder="1"/>
      <protection locked="0"/>
    </xf>
    <xf numFmtId="165" fontId="7" fillId="0" borderId="13" xfId="1" applyNumberFormat="1" applyFont="1" applyFill="1" applyBorder="1" applyAlignment="1" applyProtection="1">
      <alignment horizontal="right" vertical="top" readingOrder="1"/>
      <protection locked="0"/>
    </xf>
    <xf numFmtId="164" fontId="7" fillId="0" borderId="0" xfId="1" applyNumberFormat="1" applyFont="1" applyFill="1" applyBorder="1" applyAlignment="1" applyProtection="1">
      <alignment horizontal="right" vertical="top" readingOrder="1"/>
      <protection locked="0"/>
    </xf>
    <xf numFmtId="0" fontId="6" fillId="0" borderId="7" xfId="1" applyFont="1" applyFill="1" applyBorder="1" applyAlignment="1" applyProtection="1">
      <alignment vertical="top" wrapText="1" readingOrder="1"/>
      <protection locked="0"/>
    </xf>
    <xf numFmtId="0" fontId="6" fillId="0" borderId="0" xfId="1" applyFont="1" applyFill="1" applyBorder="1" applyAlignment="1" applyProtection="1">
      <alignment vertical="top" wrapText="1" readingOrder="1"/>
      <protection locked="0"/>
    </xf>
    <xf numFmtId="166" fontId="6" fillId="0" borderId="0" xfId="1" applyNumberFormat="1" applyFont="1" applyFill="1" applyBorder="1" applyAlignment="1" applyProtection="1">
      <alignment vertical="top" readingOrder="1"/>
      <protection locked="0"/>
    </xf>
    <xf numFmtId="166" fontId="6" fillId="0" borderId="8" xfId="1" applyNumberFormat="1" applyFont="1" applyFill="1" applyBorder="1" applyAlignment="1" applyProtection="1">
      <alignment vertical="top" readingOrder="1"/>
      <protection locked="0"/>
    </xf>
    <xf numFmtId="166" fontId="6" fillId="0" borderId="7" xfId="1" applyNumberFormat="1" applyFont="1" applyFill="1" applyBorder="1" applyAlignment="1" applyProtection="1">
      <alignment horizontal="right" vertical="top" readingOrder="1"/>
      <protection locked="0"/>
    </xf>
    <xf numFmtId="165" fontId="6" fillId="0" borderId="13" xfId="1" applyNumberFormat="1" applyFont="1" applyFill="1" applyBorder="1" applyAlignment="1" applyProtection="1">
      <alignment horizontal="right" vertical="top" readingOrder="1"/>
      <protection locked="0"/>
    </xf>
    <xf numFmtId="166" fontId="6" fillId="0" borderId="0" xfId="1" applyNumberFormat="1" applyFont="1" applyFill="1" applyBorder="1" applyAlignment="1" applyProtection="1">
      <alignment horizontal="right" vertical="top" readingOrder="1"/>
      <protection locked="0"/>
    </xf>
    <xf numFmtId="0" fontId="6" fillId="0" borderId="7" xfId="1" applyFont="1" applyFill="1" applyBorder="1"/>
    <xf numFmtId="0" fontId="8" fillId="0" borderId="0" xfId="0" applyFont="1" applyAlignment="1" applyProtection="1">
      <alignment horizontal="left" vertical="top" wrapText="1" indent="1" readingOrder="1"/>
      <protection locked="0"/>
    </xf>
    <xf numFmtId="166" fontId="9" fillId="0" borderId="0" xfId="1" applyNumberFormat="1" applyFont="1" applyFill="1" applyBorder="1" applyAlignment="1" applyProtection="1">
      <alignment vertical="top" readingOrder="1"/>
      <protection locked="0"/>
    </xf>
    <xf numFmtId="166" fontId="9" fillId="0" borderId="8" xfId="1" applyNumberFormat="1" applyFont="1" applyFill="1" applyBorder="1" applyAlignment="1" applyProtection="1">
      <alignment vertical="top" readingOrder="1"/>
      <protection locked="0"/>
    </xf>
    <xf numFmtId="166" fontId="9" fillId="0" borderId="7" xfId="1" applyNumberFormat="1" applyFont="1" applyFill="1" applyBorder="1" applyAlignment="1" applyProtection="1">
      <alignment horizontal="right" vertical="top" readingOrder="1"/>
      <protection locked="0"/>
    </xf>
    <xf numFmtId="165" fontId="9" fillId="0" borderId="13" xfId="1" applyNumberFormat="1" applyFont="1" applyFill="1" applyBorder="1" applyAlignment="1" applyProtection="1">
      <alignment horizontal="right" vertical="top" readingOrder="1"/>
      <protection locked="0"/>
    </xf>
    <xf numFmtId="166" fontId="9" fillId="0" borderId="0" xfId="1" applyNumberFormat="1" applyFont="1" applyFill="1" applyBorder="1" applyAlignment="1" applyProtection="1">
      <alignment horizontal="right" vertical="top" readingOrder="1"/>
      <protection locked="0"/>
    </xf>
    <xf numFmtId="0" fontId="11" fillId="0" borderId="0" xfId="0" applyFont="1" applyAlignment="1" applyProtection="1">
      <alignment vertical="top" wrapText="1" readingOrder="1"/>
      <protection locked="0"/>
    </xf>
    <xf numFmtId="0" fontId="11" fillId="0" borderId="0" xfId="0" applyFont="1" applyAlignment="1" applyProtection="1">
      <alignment wrapText="1" readingOrder="1"/>
      <protection locked="0"/>
    </xf>
    <xf numFmtId="0" fontId="6" fillId="0" borderId="7" xfId="1" applyFont="1" applyFill="1" applyBorder="1" applyAlignment="1"/>
    <xf numFmtId="0" fontId="6" fillId="0" borderId="0" xfId="1" applyFont="1" applyFill="1" applyBorder="1" applyAlignment="1" applyProtection="1">
      <alignment wrapText="1" readingOrder="1"/>
      <protection locked="0"/>
    </xf>
    <xf numFmtId="164" fontId="7" fillId="0" borderId="5" xfId="1" applyNumberFormat="1" applyFont="1" applyFill="1" applyBorder="1" applyAlignment="1" applyProtection="1">
      <alignment vertical="top" readingOrder="1"/>
      <protection locked="0"/>
    </xf>
    <xf numFmtId="164" fontId="7" fillId="0" borderId="14" xfId="1" applyNumberFormat="1" applyFont="1" applyFill="1" applyBorder="1" applyAlignment="1" applyProtection="1">
      <alignment vertical="top" readingOrder="1"/>
      <protection locked="0"/>
    </xf>
    <xf numFmtId="164" fontId="7" fillId="0" borderId="9" xfId="1" applyNumberFormat="1" applyFont="1" applyFill="1" applyBorder="1" applyAlignment="1" applyProtection="1">
      <alignment horizontal="right" vertical="top" readingOrder="1"/>
      <protection locked="0"/>
    </xf>
    <xf numFmtId="165" fontId="7" fillId="0" borderId="6" xfId="1" applyNumberFormat="1" applyFont="1" applyFill="1" applyBorder="1" applyAlignment="1" applyProtection="1">
      <alignment horizontal="right" vertical="top" readingOrder="1"/>
      <protection locked="0"/>
    </xf>
    <xf numFmtId="164" fontId="7" fillId="0" borderId="5" xfId="1" applyNumberFormat="1" applyFont="1" applyFill="1" applyBorder="1" applyAlignment="1" applyProtection="1">
      <alignment horizontal="right" vertical="top" readingOrder="1"/>
      <protection locked="0"/>
    </xf>
    <xf numFmtId="0" fontId="16" fillId="0" borderId="0" xfId="1" applyFont="1" applyFill="1"/>
    <xf numFmtId="0" fontId="14" fillId="0" borderId="0" xfId="1" applyFont="1" applyFill="1" applyAlignment="1">
      <alignment horizontal="left" vertical="top" wrapText="1"/>
    </xf>
    <xf numFmtId="0" fontId="16" fillId="0" borderId="0" xfId="1" applyFont="1" applyFill="1" applyAlignment="1">
      <alignment wrapText="1"/>
    </xf>
    <xf numFmtId="0" fontId="14" fillId="0" borderId="0" xfId="1" applyFont="1" applyFill="1" applyBorder="1" applyAlignment="1">
      <alignment horizontal="left" vertical="top" wrapText="1"/>
    </xf>
    <xf numFmtId="0" fontId="7" fillId="0" borderId="7" xfId="1" applyFont="1" applyFill="1" applyBorder="1" applyAlignment="1" applyProtection="1">
      <alignment vertical="top" wrapText="1" readingOrder="1"/>
      <protection locked="0"/>
    </xf>
    <xf numFmtId="0" fontId="7" fillId="0" borderId="0" xfId="1" applyFont="1" applyFill="1" applyBorder="1" applyAlignment="1" applyProtection="1">
      <alignment vertical="top" wrapText="1" readingOrder="1"/>
      <protection locked="0"/>
    </xf>
    <xf numFmtId="0" fontId="6" fillId="0" borderId="7" xfId="1" applyFont="1" applyFill="1" applyBorder="1"/>
    <xf numFmtId="0" fontId="6" fillId="0" borderId="0" xfId="1" applyFont="1" applyFill="1" applyBorder="1"/>
    <xf numFmtId="0" fontId="7" fillId="0" borderId="9" xfId="1" applyFont="1" applyFill="1" applyBorder="1" applyAlignment="1" applyProtection="1">
      <alignment vertical="top" readingOrder="1"/>
      <protection locked="0"/>
    </xf>
    <xf numFmtId="0" fontId="7" fillId="0" borderId="5" xfId="1" applyFont="1" applyFill="1" applyBorder="1" applyAlignment="1" applyProtection="1">
      <alignment vertical="top" readingOrder="1"/>
      <protection locked="0"/>
    </xf>
    <xf numFmtId="0" fontId="2" fillId="0" borderId="0" xfId="1" applyFont="1" applyFill="1" applyAlignment="1" applyProtection="1">
      <alignment horizontal="center" vertical="top" wrapText="1" readingOrder="1"/>
      <protection locked="0"/>
    </xf>
    <xf numFmtId="0" fontId="4" fillId="0" borderId="0" xfId="1" applyFont="1" applyFill="1" applyAlignment="1" applyProtection="1">
      <alignment horizontal="center" vertical="top" wrapText="1" readingOrder="1"/>
      <protection locked="0"/>
    </xf>
    <xf numFmtId="0" fontId="5" fillId="0" borderId="1" xfId="1" applyFont="1" applyFill="1" applyBorder="1" applyAlignment="1" applyProtection="1">
      <alignment horizontal="center" wrapText="1" readingOrder="1"/>
      <protection locked="0"/>
    </xf>
    <xf numFmtId="0" fontId="6" fillId="0" borderId="2" xfId="1" applyFont="1" applyFill="1" applyBorder="1" applyAlignment="1" applyProtection="1">
      <alignment horizontal="center" vertical="top" wrapText="1" readingOrder="1"/>
      <protection locked="0"/>
    </xf>
    <xf numFmtId="0" fontId="6" fillId="0" borderId="3" xfId="1" applyFont="1" applyFill="1" applyBorder="1" applyAlignment="1" applyProtection="1">
      <alignment horizontal="center" vertical="top" wrapText="1" readingOrder="1"/>
      <protection locked="0"/>
    </xf>
    <xf numFmtId="0" fontId="6" fillId="0" borderId="7" xfId="1" applyFont="1" applyFill="1" applyBorder="1" applyAlignment="1" applyProtection="1">
      <alignment horizontal="center" vertical="top" wrapText="1" readingOrder="1"/>
      <protection locked="0"/>
    </xf>
    <xf numFmtId="0" fontId="6" fillId="0" borderId="0" xfId="1" applyFont="1" applyFill="1" applyBorder="1" applyAlignment="1" applyProtection="1">
      <alignment horizontal="center" vertical="top" wrapText="1" readingOrder="1"/>
      <protection locked="0"/>
    </xf>
    <xf numFmtId="0" fontId="6" fillId="0" borderId="10" xfId="1" applyFont="1" applyFill="1" applyBorder="1" applyAlignment="1" applyProtection="1">
      <alignment horizontal="center" vertical="top" wrapText="1" readingOrder="1"/>
      <protection locked="0"/>
    </xf>
    <xf numFmtId="0" fontId="6" fillId="0" borderId="1" xfId="1" applyFont="1" applyFill="1" applyBorder="1" applyAlignment="1" applyProtection="1">
      <alignment horizontal="center" vertical="top" wrapText="1" readingOrder="1"/>
      <protection locked="0"/>
    </xf>
    <xf numFmtId="0" fontId="6" fillId="0" borderId="3" xfId="1" applyFont="1" applyFill="1" applyBorder="1" applyAlignment="1" applyProtection="1">
      <alignment horizontal="right" wrapText="1" readingOrder="1"/>
      <protection locked="0"/>
    </xf>
    <xf numFmtId="0" fontId="6" fillId="0" borderId="0" xfId="1" applyFont="1" applyFill="1" applyBorder="1" applyAlignment="1" applyProtection="1">
      <alignment horizontal="right" wrapText="1" readingOrder="1"/>
      <protection locked="0"/>
    </xf>
    <xf numFmtId="0" fontId="6" fillId="0" borderId="1" xfId="1" applyFont="1" applyFill="1" applyBorder="1" applyAlignment="1" applyProtection="1">
      <alignment horizontal="right" wrapText="1" readingOrder="1"/>
      <protection locked="0"/>
    </xf>
    <xf numFmtId="0" fontId="6" fillId="0" borderId="4" xfId="1" applyFont="1" applyFill="1" applyBorder="1" applyAlignment="1" applyProtection="1">
      <alignment horizontal="right" wrapText="1" readingOrder="1"/>
      <protection locked="0"/>
    </xf>
    <xf numFmtId="0" fontId="6" fillId="0" borderId="8" xfId="1" applyFont="1" applyFill="1" applyBorder="1" applyAlignment="1" applyProtection="1">
      <alignment horizontal="right" wrapText="1" readingOrder="1"/>
      <protection locked="0"/>
    </xf>
    <xf numFmtId="0" fontId="6" fillId="0" borderId="11" xfId="1" applyFont="1" applyFill="1" applyBorder="1" applyAlignment="1" applyProtection="1">
      <alignment horizontal="right" wrapText="1" readingOrder="1"/>
      <protection locked="0"/>
    </xf>
    <xf numFmtId="0" fontId="6" fillId="0" borderId="5" xfId="1" applyFont="1" applyFill="1" applyBorder="1" applyAlignment="1" applyProtection="1">
      <alignment horizontal="center" vertical="center" wrapText="1" readingOrder="1"/>
      <protection locked="0"/>
    </xf>
    <xf numFmtId="0" fontId="6" fillId="0" borderId="6" xfId="1" applyFont="1" applyFill="1" applyBorder="1" applyAlignment="1" applyProtection="1">
      <alignment horizontal="center" vertical="center" wrapText="1" readingOrder="1"/>
      <protection locked="0"/>
    </xf>
    <xf numFmtId="0" fontId="6" fillId="0" borderId="9" xfId="1" applyFont="1" applyFill="1" applyBorder="1" applyAlignment="1" applyProtection="1">
      <alignment horizontal="center" vertical="center" wrapText="1" readingOrder="1"/>
      <protection locked="0"/>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4"/>
  <sheetViews>
    <sheetView showGridLines="0" tabSelected="1" topLeftCell="A12" zoomScale="80" zoomScaleNormal="80" workbookViewId="0">
      <selection activeCell="A56" sqref="A56:I56"/>
    </sheetView>
  </sheetViews>
  <sheetFormatPr defaultColWidth="8.85546875" defaultRowHeight="13.5" customHeight="1" x14ac:dyDescent="0.2"/>
  <cols>
    <col min="1" max="1" width="2.7109375" style="1" customWidth="1"/>
    <col min="2" max="2" width="71.42578125" style="1" customWidth="1"/>
    <col min="3" max="4" width="10.42578125" style="1" customWidth="1"/>
    <col min="5" max="5" width="10.85546875" style="1" customWidth="1"/>
    <col min="6" max="6" width="9" style="1" bestFit="1" customWidth="1"/>
    <col min="7" max="7" width="9.5703125" style="1" customWidth="1"/>
    <col min="8" max="8" width="8.85546875" style="1"/>
    <col min="9" max="9" width="10.140625" style="1" customWidth="1"/>
    <col min="10" max="16384" width="8.85546875" style="1"/>
  </cols>
  <sheetData>
    <row r="1" spans="1:9" ht="34.5" customHeight="1" x14ac:dyDescent="0.2">
      <c r="A1" s="43" t="s">
        <v>0</v>
      </c>
      <c r="B1" s="43"/>
      <c r="C1" s="43"/>
      <c r="D1" s="43"/>
      <c r="E1" s="43"/>
      <c r="F1" s="43"/>
      <c r="G1" s="43"/>
      <c r="H1" s="43"/>
      <c r="I1" s="43"/>
    </row>
    <row r="2" spans="1:9" ht="15.75" x14ac:dyDescent="0.2">
      <c r="A2" s="44" t="s">
        <v>1</v>
      </c>
      <c r="B2" s="44"/>
      <c r="C2" s="44"/>
      <c r="D2" s="44"/>
      <c r="E2" s="44"/>
      <c r="F2" s="44"/>
      <c r="G2" s="44"/>
      <c r="H2" s="44"/>
      <c r="I2" s="44"/>
    </row>
    <row r="3" spans="1:9" ht="13.5" customHeight="1" thickBot="1" x14ac:dyDescent="0.25">
      <c r="A3" s="45" t="s">
        <v>2</v>
      </c>
      <c r="B3" s="45"/>
      <c r="C3" s="45"/>
      <c r="D3" s="45"/>
      <c r="E3" s="45"/>
      <c r="F3" s="45"/>
      <c r="G3" s="45"/>
      <c r="H3" s="45"/>
      <c r="I3" s="45"/>
    </row>
    <row r="4" spans="1:9" ht="13.5" customHeight="1" thickBot="1" x14ac:dyDescent="0.25">
      <c r="A4" s="46"/>
      <c r="B4" s="47"/>
      <c r="C4" s="52" t="s">
        <v>3</v>
      </c>
      <c r="D4" s="52" t="s">
        <v>4</v>
      </c>
      <c r="E4" s="55" t="s">
        <v>5</v>
      </c>
      <c r="F4" s="58" t="s">
        <v>6</v>
      </c>
      <c r="G4" s="58"/>
      <c r="H4" s="58"/>
      <c r="I4" s="59"/>
    </row>
    <row r="5" spans="1:9" ht="13.5" customHeight="1" thickBot="1" x14ac:dyDescent="0.25">
      <c r="A5" s="48"/>
      <c r="B5" s="49"/>
      <c r="C5" s="53"/>
      <c r="D5" s="53"/>
      <c r="E5" s="56"/>
      <c r="F5" s="60" t="s">
        <v>7</v>
      </c>
      <c r="G5" s="59"/>
      <c r="H5" s="58" t="s">
        <v>8</v>
      </c>
      <c r="I5" s="59"/>
    </row>
    <row r="6" spans="1:9" ht="13.5" customHeight="1" thickBot="1" x14ac:dyDescent="0.25">
      <c r="A6" s="50"/>
      <c r="B6" s="51"/>
      <c r="C6" s="54"/>
      <c r="D6" s="54"/>
      <c r="E6" s="57"/>
      <c r="F6" s="2" t="s">
        <v>9</v>
      </c>
      <c r="G6" s="3" t="s">
        <v>10</v>
      </c>
      <c r="H6" s="4" t="s">
        <v>9</v>
      </c>
      <c r="I6" s="3" t="s">
        <v>10</v>
      </c>
    </row>
    <row r="7" spans="1:9" ht="13.5" customHeight="1" x14ac:dyDescent="0.2">
      <c r="A7" s="37" t="s">
        <v>11</v>
      </c>
      <c r="B7" s="38"/>
      <c r="C7" s="5">
        <f>SUM(C8,C11:C30,C32:C33)</f>
        <v>978.60758900000019</v>
      </c>
      <c r="D7" s="5">
        <f t="shared" ref="D7:E7" si="0">SUM(D8,D11:D30,D32:D33)</f>
        <v>973.7600000000001</v>
      </c>
      <c r="E7" s="6">
        <f t="shared" si="0"/>
        <v>1006.26</v>
      </c>
      <c r="F7" s="7">
        <f>E7-C7</f>
        <v>27.652410999999802</v>
      </c>
      <c r="G7" s="8">
        <f>IF(C7=0,"N/A", F7/C7)</f>
        <v>2.8256894091999319E-2</v>
      </c>
      <c r="H7" s="9">
        <f>E7-D7</f>
        <v>32.499999999999886</v>
      </c>
      <c r="I7" s="8">
        <f>IF(D7=0,"N/A", H7/D7)</f>
        <v>3.3375780479789563E-2</v>
      </c>
    </row>
    <row r="8" spans="1:9" ht="13.5" customHeight="1" x14ac:dyDescent="0.2">
      <c r="A8" s="10"/>
      <c r="B8" s="11" t="s">
        <v>12</v>
      </c>
      <c r="C8" s="12">
        <f>SUM(C9:C10)</f>
        <v>84.859134999999995</v>
      </c>
      <c r="D8" s="12">
        <f t="shared" ref="D8:E8" si="1">SUM(D9:D10)</f>
        <v>87</v>
      </c>
      <c r="E8" s="13">
        <f t="shared" si="1"/>
        <v>88</v>
      </c>
      <c r="F8" s="14">
        <f t="shared" ref="F8:F48" si="2">E8-C8</f>
        <v>3.1408650000000051</v>
      </c>
      <c r="G8" s="15">
        <f t="shared" ref="G8:G48" si="3">IF(C8=0,"N/A", F8/C8)</f>
        <v>3.7012691680159186E-2</v>
      </c>
      <c r="H8" s="16">
        <f t="shared" ref="H8:H48" si="4">E8-D8</f>
        <v>1</v>
      </c>
      <c r="I8" s="15">
        <f t="shared" ref="I8:I48" si="5">IF(D8=0,"N/A", H8/D8)</f>
        <v>1.1494252873563218E-2</v>
      </c>
    </row>
    <row r="9" spans="1:9" ht="13.5" customHeight="1" x14ac:dyDescent="0.2">
      <c r="A9" s="17"/>
      <c r="B9" s="18" t="s">
        <v>13</v>
      </c>
      <c r="C9" s="19">
        <v>82.995441</v>
      </c>
      <c r="D9" s="19">
        <v>85</v>
      </c>
      <c r="E9" s="20">
        <v>85</v>
      </c>
      <c r="F9" s="21">
        <f t="shared" si="2"/>
        <v>2.0045590000000004</v>
      </c>
      <c r="G9" s="22">
        <f t="shared" si="3"/>
        <v>2.4152639902232709E-2</v>
      </c>
      <c r="H9" s="23">
        <f t="shared" si="4"/>
        <v>0</v>
      </c>
      <c r="I9" s="22">
        <f t="shared" si="5"/>
        <v>0</v>
      </c>
    </row>
    <row r="10" spans="1:9" ht="15.75" x14ac:dyDescent="0.2">
      <c r="A10" s="17"/>
      <c r="B10" s="18" t="s">
        <v>14</v>
      </c>
      <c r="C10" s="19">
        <v>1.863694</v>
      </c>
      <c r="D10" s="19">
        <v>2</v>
      </c>
      <c r="E10" s="20">
        <v>3</v>
      </c>
      <c r="F10" s="21">
        <f t="shared" si="2"/>
        <v>1.136306</v>
      </c>
      <c r="G10" s="22">
        <f t="shared" si="3"/>
        <v>0.60970631444861656</v>
      </c>
      <c r="H10" s="23">
        <f t="shared" si="4"/>
        <v>1</v>
      </c>
      <c r="I10" s="22">
        <f t="shared" si="5"/>
        <v>0.5</v>
      </c>
    </row>
    <row r="11" spans="1:9" ht="13.5" customHeight="1" x14ac:dyDescent="0.2">
      <c r="A11" s="17"/>
      <c r="B11" s="24" t="s">
        <v>15</v>
      </c>
      <c r="C11" s="12">
        <v>8</v>
      </c>
      <c r="D11" s="12">
        <v>8</v>
      </c>
      <c r="E11" s="13">
        <v>8.1999999999999993</v>
      </c>
      <c r="F11" s="14">
        <f t="shared" si="2"/>
        <v>0.19999999999999929</v>
      </c>
      <c r="G11" s="15">
        <f t="shared" si="3"/>
        <v>2.4999999999999911E-2</v>
      </c>
      <c r="H11" s="16">
        <f t="shared" si="4"/>
        <v>0.19999999999999929</v>
      </c>
      <c r="I11" s="15">
        <f t="shared" si="5"/>
        <v>2.4999999999999911E-2</v>
      </c>
    </row>
    <row r="12" spans="1:9" ht="13.5" customHeight="1" x14ac:dyDescent="0.2">
      <c r="A12" s="17"/>
      <c r="B12" s="24" t="s">
        <v>16</v>
      </c>
      <c r="C12" s="12">
        <v>0.85311000000000003</v>
      </c>
      <c r="D12" s="12">
        <v>7</v>
      </c>
      <c r="E12" s="13">
        <v>7</v>
      </c>
      <c r="F12" s="14">
        <f t="shared" si="2"/>
        <v>6.14689</v>
      </c>
      <c r="G12" s="15">
        <f t="shared" si="3"/>
        <v>7.2052724736552145</v>
      </c>
      <c r="H12" s="16">
        <f t="shared" si="4"/>
        <v>0</v>
      </c>
      <c r="I12" s="15">
        <f t="shared" si="5"/>
        <v>0</v>
      </c>
    </row>
    <row r="13" spans="1:9" ht="13.5" customHeight="1" x14ac:dyDescent="0.2">
      <c r="A13" s="17"/>
      <c r="B13" s="24" t="s">
        <v>17</v>
      </c>
      <c r="C13" s="12">
        <v>20.039919999999999</v>
      </c>
      <c r="D13" s="12">
        <v>20</v>
      </c>
      <c r="E13" s="13">
        <v>20</v>
      </c>
      <c r="F13" s="14">
        <f t="shared" si="2"/>
        <v>-3.9919999999998623E-2</v>
      </c>
      <c r="G13" s="15">
        <f t="shared" si="3"/>
        <v>-1.992023920255102E-3</v>
      </c>
      <c r="H13" s="16">
        <f t="shared" si="4"/>
        <v>0</v>
      </c>
      <c r="I13" s="15">
        <f t="shared" si="5"/>
        <v>0</v>
      </c>
    </row>
    <row r="14" spans="1:9" ht="13.5" customHeight="1" x14ac:dyDescent="0.2">
      <c r="A14" s="17"/>
      <c r="B14" s="24" t="s">
        <v>18</v>
      </c>
      <c r="C14" s="12">
        <v>19.582523999999999</v>
      </c>
      <c r="D14" s="12">
        <v>20.61</v>
      </c>
      <c r="E14" s="13">
        <v>19.77</v>
      </c>
      <c r="F14" s="14">
        <f t="shared" si="2"/>
        <v>0.1874760000000002</v>
      </c>
      <c r="G14" s="15">
        <f t="shared" si="3"/>
        <v>9.5736382092523001E-3</v>
      </c>
      <c r="H14" s="16">
        <f t="shared" si="4"/>
        <v>-0.83999999999999986</v>
      </c>
      <c r="I14" s="15">
        <f t="shared" si="5"/>
        <v>-4.0756914119359527E-2</v>
      </c>
    </row>
    <row r="15" spans="1:9" ht="13.5" customHeight="1" x14ac:dyDescent="0.2">
      <c r="A15" s="17"/>
      <c r="B15" s="24" t="s">
        <v>19</v>
      </c>
      <c r="C15" s="12">
        <v>11.58</v>
      </c>
      <c r="D15" s="12">
        <v>11.58</v>
      </c>
      <c r="E15" s="13">
        <v>12.33</v>
      </c>
      <c r="F15" s="14">
        <f t="shared" si="2"/>
        <v>0.75</v>
      </c>
      <c r="G15" s="15">
        <f t="shared" si="3"/>
        <v>6.4766839378238336E-2</v>
      </c>
      <c r="H15" s="16">
        <f t="shared" si="4"/>
        <v>0.75</v>
      </c>
      <c r="I15" s="15">
        <f t="shared" si="5"/>
        <v>6.4766839378238336E-2</v>
      </c>
    </row>
    <row r="16" spans="1:9" ht="13.5" customHeight="1" x14ac:dyDescent="0.2">
      <c r="A16" s="17"/>
      <c r="B16" s="25" t="s">
        <v>20</v>
      </c>
      <c r="C16" s="12">
        <v>18.144732999999999</v>
      </c>
      <c r="D16" s="12">
        <v>0</v>
      </c>
      <c r="E16" s="13">
        <v>0</v>
      </c>
      <c r="F16" s="14">
        <f t="shared" si="2"/>
        <v>-18.144732999999999</v>
      </c>
      <c r="G16" s="15">
        <f t="shared" si="3"/>
        <v>-1</v>
      </c>
      <c r="H16" s="16">
        <f t="shared" si="4"/>
        <v>0</v>
      </c>
      <c r="I16" s="15" t="str">
        <f t="shared" si="5"/>
        <v>N/A</v>
      </c>
    </row>
    <row r="17" spans="1:9" ht="13.5" customHeight="1" x14ac:dyDescent="0.2">
      <c r="A17" s="17"/>
      <c r="B17" s="24" t="s">
        <v>21</v>
      </c>
      <c r="C17" s="12">
        <v>6.9023870000000001</v>
      </c>
      <c r="D17" s="12">
        <v>6.9</v>
      </c>
      <c r="E17" s="13">
        <v>6.9</v>
      </c>
      <c r="F17" s="14">
        <v>0</v>
      </c>
      <c r="G17" s="15">
        <f t="shared" si="3"/>
        <v>0</v>
      </c>
      <c r="H17" s="16">
        <f t="shared" si="4"/>
        <v>0</v>
      </c>
      <c r="I17" s="15">
        <f t="shared" si="5"/>
        <v>0</v>
      </c>
    </row>
    <row r="18" spans="1:9" ht="13.5" customHeight="1" x14ac:dyDescent="0.2">
      <c r="A18" s="17"/>
      <c r="B18" s="24" t="s">
        <v>22</v>
      </c>
      <c r="C18" s="12">
        <v>50</v>
      </c>
      <c r="D18" s="12">
        <v>48</v>
      </c>
      <c r="E18" s="13">
        <v>48</v>
      </c>
      <c r="F18" s="14">
        <f t="shared" si="2"/>
        <v>-2</v>
      </c>
      <c r="G18" s="15">
        <f t="shared" si="3"/>
        <v>-0.04</v>
      </c>
      <c r="H18" s="16">
        <f t="shared" si="4"/>
        <v>0</v>
      </c>
      <c r="I18" s="15">
        <f t="shared" si="5"/>
        <v>0</v>
      </c>
    </row>
    <row r="19" spans="1:9" ht="13.5" customHeight="1" x14ac:dyDescent="0.2">
      <c r="A19" s="17"/>
      <c r="B19" s="24" t="s">
        <v>23</v>
      </c>
      <c r="C19" s="12">
        <v>17.37</v>
      </c>
      <c r="D19" s="12">
        <v>18</v>
      </c>
      <c r="E19" s="13">
        <v>18</v>
      </c>
      <c r="F19" s="14">
        <f t="shared" si="2"/>
        <v>0.62999999999999901</v>
      </c>
      <c r="G19" s="15">
        <f t="shared" si="3"/>
        <v>3.6269430051813413E-2</v>
      </c>
      <c r="H19" s="16">
        <f t="shared" si="4"/>
        <v>0</v>
      </c>
      <c r="I19" s="15">
        <f t="shared" si="5"/>
        <v>0</v>
      </c>
    </row>
    <row r="20" spans="1:9" ht="13.5" customHeight="1" x14ac:dyDescent="0.2">
      <c r="A20" s="17"/>
      <c r="B20" s="24" t="s">
        <v>24</v>
      </c>
      <c r="C20" s="12">
        <v>36.43</v>
      </c>
      <c r="D20" s="12">
        <v>39.43</v>
      </c>
      <c r="E20" s="13">
        <v>39.43</v>
      </c>
      <c r="F20" s="14">
        <f t="shared" si="2"/>
        <v>3</v>
      </c>
      <c r="G20" s="15">
        <f t="shared" si="3"/>
        <v>8.2349711776008791E-2</v>
      </c>
      <c r="H20" s="16">
        <f t="shared" si="4"/>
        <v>0</v>
      </c>
      <c r="I20" s="15">
        <f t="shared" si="5"/>
        <v>0</v>
      </c>
    </row>
    <row r="21" spans="1:9" ht="13.5" customHeight="1" x14ac:dyDescent="0.2">
      <c r="A21" s="17"/>
      <c r="B21" s="24" t="s">
        <v>25</v>
      </c>
      <c r="C21" s="12">
        <v>42.256315999999998</v>
      </c>
      <c r="D21" s="12">
        <v>24.04</v>
      </c>
      <c r="E21" s="13">
        <v>34.659999999999997</v>
      </c>
      <c r="F21" s="14">
        <f>E21-C21</f>
        <v>-7.5963160000000016</v>
      </c>
      <c r="G21" s="15">
        <f>IF(C21=0,"N/A", F21/C21)</f>
        <v>-0.17976758787964389</v>
      </c>
      <c r="H21" s="16">
        <f>E21-D21</f>
        <v>10.619999999999997</v>
      </c>
      <c r="I21" s="15">
        <f>IF(D21=0,"N/A", H21/D21)</f>
        <v>0.44176372712146411</v>
      </c>
    </row>
    <row r="22" spans="1:9" ht="15.75" x14ac:dyDescent="0.2">
      <c r="A22" s="17"/>
      <c r="B22" s="24" t="s">
        <v>26</v>
      </c>
      <c r="C22" s="12">
        <v>0</v>
      </c>
      <c r="D22" s="12">
        <v>15.46</v>
      </c>
      <c r="E22" s="13">
        <v>15.46</v>
      </c>
      <c r="F22" s="14">
        <f t="shared" si="2"/>
        <v>15.46</v>
      </c>
      <c r="G22" s="15" t="str">
        <f t="shared" si="3"/>
        <v>N/A</v>
      </c>
      <c r="H22" s="16">
        <f t="shared" si="4"/>
        <v>0</v>
      </c>
      <c r="I22" s="15">
        <f t="shared" si="5"/>
        <v>0</v>
      </c>
    </row>
    <row r="23" spans="1:9" ht="15.75" x14ac:dyDescent="0.2">
      <c r="A23" s="17"/>
      <c r="B23" s="24" t="s">
        <v>27</v>
      </c>
      <c r="C23" s="12">
        <v>15.302652999999999</v>
      </c>
      <c r="D23" s="12">
        <v>0</v>
      </c>
      <c r="E23" s="13">
        <v>0</v>
      </c>
      <c r="F23" s="14">
        <f t="shared" si="2"/>
        <v>-15.302652999999999</v>
      </c>
      <c r="G23" s="15">
        <f t="shared" si="3"/>
        <v>-1</v>
      </c>
      <c r="H23" s="16">
        <f t="shared" si="4"/>
        <v>0</v>
      </c>
      <c r="I23" s="15" t="str">
        <f t="shared" si="5"/>
        <v>N/A</v>
      </c>
    </row>
    <row r="24" spans="1:9" ht="13.5" customHeight="1" x14ac:dyDescent="0.2">
      <c r="A24" s="17"/>
      <c r="B24" s="24" t="s">
        <v>28</v>
      </c>
      <c r="C24" s="12">
        <v>8</v>
      </c>
      <c r="D24" s="12">
        <v>8</v>
      </c>
      <c r="E24" s="13">
        <v>9.5</v>
      </c>
      <c r="F24" s="14">
        <f t="shared" si="2"/>
        <v>1.5</v>
      </c>
      <c r="G24" s="15">
        <f t="shared" si="3"/>
        <v>0.1875</v>
      </c>
      <c r="H24" s="16">
        <f t="shared" si="4"/>
        <v>1.5</v>
      </c>
      <c r="I24" s="15">
        <f t="shared" si="5"/>
        <v>0.1875</v>
      </c>
    </row>
    <row r="25" spans="1:9" ht="13.5" customHeight="1" x14ac:dyDescent="0.2">
      <c r="A25" s="17"/>
      <c r="B25" s="24" t="s">
        <v>29</v>
      </c>
      <c r="C25" s="12">
        <v>22.5</v>
      </c>
      <c r="D25" s="12">
        <v>22.5</v>
      </c>
      <c r="E25" s="13">
        <v>22.5</v>
      </c>
      <c r="F25" s="14">
        <f t="shared" si="2"/>
        <v>0</v>
      </c>
      <c r="G25" s="15">
        <f t="shared" si="3"/>
        <v>0</v>
      </c>
      <c r="H25" s="16">
        <f t="shared" si="4"/>
        <v>0</v>
      </c>
      <c r="I25" s="15">
        <f t="shared" si="5"/>
        <v>0</v>
      </c>
    </row>
    <row r="26" spans="1:9" ht="13.5" customHeight="1" x14ac:dyDescent="0.2">
      <c r="A26" s="17"/>
      <c r="B26" s="25" t="s">
        <v>30</v>
      </c>
      <c r="C26" s="12">
        <v>0</v>
      </c>
      <c r="D26" s="12">
        <v>12</v>
      </c>
      <c r="E26" s="13">
        <v>12.5</v>
      </c>
      <c r="F26" s="14">
        <f t="shared" si="2"/>
        <v>12.5</v>
      </c>
      <c r="G26" s="15" t="str">
        <f t="shared" si="3"/>
        <v>N/A</v>
      </c>
      <c r="H26" s="16">
        <f t="shared" si="4"/>
        <v>0.5</v>
      </c>
      <c r="I26" s="15">
        <f t="shared" si="5"/>
        <v>4.1666666666666664E-2</v>
      </c>
    </row>
    <row r="27" spans="1:9" ht="13.5" customHeight="1" x14ac:dyDescent="0.2">
      <c r="A27" s="17"/>
      <c r="B27" s="24" t="s">
        <v>31</v>
      </c>
      <c r="C27" s="12">
        <f>76.8-27.5</f>
        <v>49.3</v>
      </c>
      <c r="D27" s="12">
        <v>55</v>
      </c>
      <c r="E27" s="13">
        <v>55</v>
      </c>
      <c r="F27" s="14">
        <f t="shared" si="2"/>
        <v>5.7000000000000028</v>
      </c>
      <c r="G27" s="15">
        <f t="shared" si="3"/>
        <v>0.11561866125760656</v>
      </c>
      <c r="H27" s="16">
        <f t="shared" si="4"/>
        <v>0</v>
      </c>
      <c r="I27" s="15">
        <f t="shared" si="5"/>
        <v>0</v>
      </c>
    </row>
    <row r="28" spans="1:9" ht="13.5" customHeight="1" x14ac:dyDescent="0.2">
      <c r="A28" s="17"/>
      <c r="B28" s="25" t="s">
        <v>32</v>
      </c>
      <c r="C28" s="12">
        <v>2.66</v>
      </c>
      <c r="D28" s="12">
        <v>2.66</v>
      </c>
      <c r="E28" s="13">
        <v>2.66</v>
      </c>
      <c r="F28" s="14">
        <f t="shared" si="2"/>
        <v>0</v>
      </c>
      <c r="G28" s="15">
        <f t="shared" si="3"/>
        <v>0</v>
      </c>
      <c r="H28" s="16">
        <f t="shared" si="4"/>
        <v>0</v>
      </c>
      <c r="I28" s="15">
        <f t="shared" si="5"/>
        <v>0</v>
      </c>
    </row>
    <row r="29" spans="1:9" ht="13.5" customHeight="1" x14ac:dyDescent="0.2">
      <c r="A29" s="17"/>
      <c r="B29" s="24" t="s">
        <v>33</v>
      </c>
      <c r="C29" s="12">
        <v>310.00124199999999</v>
      </c>
      <c r="D29" s="12">
        <v>295.46999999999997</v>
      </c>
      <c r="E29" s="13">
        <v>302.89999999999998</v>
      </c>
      <c r="F29" s="14">
        <f t="shared" si="2"/>
        <v>-7.1012420000000134</v>
      </c>
      <c r="G29" s="15">
        <f t="shared" si="3"/>
        <v>-2.2907140481714629E-2</v>
      </c>
      <c r="H29" s="16">
        <f t="shared" si="4"/>
        <v>7.4300000000000068</v>
      </c>
      <c r="I29" s="15">
        <f t="shared" si="5"/>
        <v>2.5146376958743721E-2</v>
      </c>
    </row>
    <row r="30" spans="1:9" ht="13.5" customHeight="1" x14ac:dyDescent="0.3">
      <c r="A30" s="17"/>
      <c r="B30" s="24" t="s">
        <v>34</v>
      </c>
      <c r="C30" s="12">
        <v>24.35</v>
      </c>
      <c r="D30" s="12">
        <v>24.35</v>
      </c>
      <c r="E30" s="13">
        <v>25.1</v>
      </c>
      <c r="F30" s="14">
        <f t="shared" si="2"/>
        <v>0.75</v>
      </c>
      <c r="G30" s="15">
        <f t="shared" si="3"/>
        <v>3.0800821355236138E-2</v>
      </c>
      <c r="H30" s="16">
        <f t="shared" si="4"/>
        <v>0.75</v>
      </c>
      <c r="I30" s="15">
        <f t="shared" si="5"/>
        <v>3.0800821355236138E-2</v>
      </c>
    </row>
    <row r="31" spans="1:9" ht="13.5" customHeight="1" x14ac:dyDescent="0.2">
      <c r="A31" s="39" t="s">
        <v>35</v>
      </c>
      <c r="B31" s="40"/>
      <c r="C31" s="12"/>
      <c r="D31" s="12"/>
      <c r="E31" s="13"/>
      <c r="F31" s="14"/>
      <c r="G31" s="15"/>
      <c r="H31" s="16"/>
      <c r="I31" s="15"/>
    </row>
    <row r="32" spans="1:9" ht="15.75" x14ac:dyDescent="0.2">
      <c r="A32" s="26"/>
      <c r="B32" s="11" t="s">
        <v>36</v>
      </c>
      <c r="C32" s="12">
        <f>202.975569+27.5</f>
        <v>230.47556900000001</v>
      </c>
      <c r="D32" s="12">
        <v>245.76</v>
      </c>
      <c r="E32" s="13">
        <v>255.35000000000002</v>
      </c>
      <c r="F32" s="14">
        <f t="shared" si="2"/>
        <v>24.874431000000016</v>
      </c>
      <c r="G32" s="15">
        <f t="shared" si="3"/>
        <v>0.10792654122919212</v>
      </c>
      <c r="H32" s="16">
        <f t="shared" si="4"/>
        <v>9.5900000000000318</v>
      </c>
      <c r="I32" s="15">
        <f t="shared" si="5"/>
        <v>3.9021809895833467E-2</v>
      </c>
    </row>
    <row r="33" spans="1:9" ht="15.75" x14ac:dyDescent="0.2">
      <c r="A33" s="26"/>
      <c r="B33" s="27" t="s">
        <v>37</v>
      </c>
      <c r="C33" s="12">
        <v>0</v>
      </c>
      <c r="D33" s="12">
        <v>2</v>
      </c>
      <c r="E33" s="13">
        <v>3</v>
      </c>
      <c r="F33" s="14">
        <f t="shared" si="2"/>
        <v>3</v>
      </c>
      <c r="G33" s="15" t="str">
        <f t="shared" si="3"/>
        <v>N/A</v>
      </c>
      <c r="H33" s="16">
        <f t="shared" si="4"/>
        <v>1</v>
      </c>
      <c r="I33" s="15">
        <f t="shared" si="5"/>
        <v>0.5</v>
      </c>
    </row>
    <row r="34" spans="1:9" ht="13.5" customHeight="1" x14ac:dyDescent="0.2">
      <c r="A34" s="37" t="s">
        <v>38</v>
      </c>
      <c r="B34" s="38"/>
      <c r="C34" s="5">
        <f>SUM(C35:C38)</f>
        <v>204.39999999999998</v>
      </c>
      <c r="D34" s="5">
        <f t="shared" ref="D34:E34" si="6">SUM(D35:D38)</f>
        <v>211.75</v>
      </c>
      <c r="E34" s="6">
        <f t="shared" si="6"/>
        <v>207.57</v>
      </c>
      <c r="F34" s="7">
        <f t="shared" si="2"/>
        <v>3.1700000000000159</v>
      </c>
      <c r="G34" s="8">
        <f t="shared" si="3"/>
        <v>1.5508806262230999E-2</v>
      </c>
      <c r="H34" s="9">
        <f t="shared" si="4"/>
        <v>-4.1800000000000068</v>
      </c>
      <c r="I34" s="8">
        <f t="shared" si="5"/>
        <v>-1.9740259740259773E-2</v>
      </c>
    </row>
    <row r="35" spans="1:9" ht="13.5" customHeight="1" x14ac:dyDescent="0.2">
      <c r="A35" s="10"/>
      <c r="B35" s="24" t="s">
        <v>39</v>
      </c>
      <c r="C35" s="12">
        <v>96.6</v>
      </c>
      <c r="D35" s="12">
        <v>98.2</v>
      </c>
      <c r="E35" s="13">
        <v>99</v>
      </c>
      <c r="F35" s="14">
        <f t="shared" si="2"/>
        <v>2.4000000000000057</v>
      </c>
      <c r="G35" s="15">
        <f t="shared" si="3"/>
        <v>2.4844720496894471E-2</v>
      </c>
      <c r="H35" s="16">
        <f t="shared" si="4"/>
        <v>0.79999999999999716</v>
      </c>
      <c r="I35" s="15">
        <f t="shared" si="5"/>
        <v>8.1466395112016008E-3</v>
      </c>
    </row>
    <row r="36" spans="1:9" ht="13.5" customHeight="1" x14ac:dyDescent="0.2">
      <c r="A36" s="17"/>
      <c r="B36" s="24" t="s">
        <v>40</v>
      </c>
      <c r="C36" s="12">
        <v>25.5</v>
      </c>
      <c r="D36" s="12">
        <v>25.5</v>
      </c>
      <c r="E36" s="13">
        <v>21.75</v>
      </c>
      <c r="F36" s="14">
        <f t="shared" si="2"/>
        <v>-3.75</v>
      </c>
      <c r="G36" s="15">
        <f t="shared" si="3"/>
        <v>-0.14705882352941177</v>
      </c>
      <c r="H36" s="16">
        <f t="shared" si="4"/>
        <v>-3.75</v>
      </c>
      <c r="I36" s="15">
        <f t="shared" si="5"/>
        <v>-0.14705882352941177</v>
      </c>
    </row>
    <row r="37" spans="1:9" ht="15.75" x14ac:dyDescent="0.2">
      <c r="A37" s="17"/>
      <c r="B37" s="24" t="s">
        <v>41</v>
      </c>
      <c r="C37" s="12">
        <v>77.41</v>
      </c>
      <c r="D37" s="12">
        <v>83.31</v>
      </c>
      <c r="E37" s="13">
        <v>82.08</v>
      </c>
      <c r="F37" s="14">
        <f t="shared" si="2"/>
        <v>4.6700000000000017</v>
      </c>
      <c r="G37" s="15">
        <f t="shared" si="3"/>
        <v>6.0328122981526962E-2</v>
      </c>
      <c r="H37" s="16">
        <f t="shared" si="4"/>
        <v>-1.230000000000004</v>
      </c>
      <c r="I37" s="15">
        <f t="shared" si="5"/>
        <v>-1.476413395750815E-2</v>
      </c>
    </row>
    <row r="38" spans="1:9" ht="14.25" x14ac:dyDescent="0.2">
      <c r="A38" s="17"/>
      <c r="B38" s="24" t="s">
        <v>42</v>
      </c>
      <c r="C38" s="12">
        <v>4.8899999999999997</v>
      </c>
      <c r="D38" s="12">
        <v>4.74</v>
      </c>
      <c r="E38" s="13">
        <v>4.74</v>
      </c>
      <c r="F38" s="14">
        <f t="shared" si="2"/>
        <v>-0.14999999999999947</v>
      </c>
      <c r="G38" s="15">
        <f t="shared" si="3"/>
        <v>-3.0674846625766763E-2</v>
      </c>
      <c r="H38" s="16">
        <f t="shared" si="4"/>
        <v>0</v>
      </c>
      <c r="I38" s="15">
        <f t="shared" si="5"/>
        <v>0</v>
      </c>
    </row>
    <row r="39" spans="1:9" ht="13.5" customHeight="1" x14ac:dyDescent="0.2">
      <c r="A39" s="37" t="s">
        <v>43</v>
      </c>
      <c r="B39" s="38"/>
      <c r="C39" s="5">
        <f>SUM(C40:C47)</f>
        <v>517.35558100000003</v>
      </c>
      <c r="D39" s="5">
        <f t="shared" ref="D39:E39" si="7">SUM(D40:D47)</f>
        <v>493.41300000000001</v>
      </c>
      <c r="E39" s="6">
        <f t="shared" si="7"/>
        <v>534.37</v>
      </c>
      <c r="F39" s="7">
        <f t="shared" si="2"/>
        <v>17.014418999999975</v>
      </c>
      <c r="G39" s="8">
        <f t="shared" si="3"/>
        <v>3.288728221915127E-2</v>
      </c>
      <c r="H39" s="9">
        <f t="shared" si="4"/>
        <v>40.956999999999994</v>
      </c>
      <c r="I39" s="8">
        <f t="shared" si="5"/>
        <v>8.3007541349741476E-2</v>
      </c>
    </row>
    <row r="40" spans="1:9" ht="13.5" customHeight="1" x14ac:dyDescent="0.2">
      <c r="A40" s="10"/>
      <c r="B40" s="24" t="s">
        <v>44</v>
      </c>
      <c r="C40" s="12">
        <v>89.585986000000005</v>
      </c>
      <c r="D40" s="12">
        <v>75</v>
      </c>
      <c r="E40" s="13">
        <v>75</v>
      </c>
      <c r="F40" s="14">
        <f t="shared" si="2"/>
        <v>-14.585986000000005</v>
      </c>
      <c r="G40" s="15">
        <f t="shared" si="3"/>
        <v>-0.16281548768129878</v>
      </c>
      <c r="H40" s="16">
        <f t="shared" si="4"/>
        <v>0</v>
      </c>
      <c r="I40" s="15">
        <f t="shared" si="5"/>
        <v>0</v>
      </c>
    </row>
    <row r="41" spans="1:9" ht="13.5" customHeight="1" x14ac:dyDescent="0.2">
      <c r="A41" s="10"/>
      <c r="B41" s="24" t="s">
        <v>45</v>
      </c>
      <c r="C41" s="12">
        <v>0</v>
      </c>
      <c r="D41" s="12">
        <v>0</v>
      </c>
      <c r="E41" s="13">
        <v>52.99</v>
      </c>
      <c r="F41" s="14">
        <f t="shared" si="2"/>
        <v>52.99</v>
      </c>
      <c r="G41" s="15" t="str">
        <f t="shared" si="3"/>
        <v>N/A</v>
      </c>
      <c r="H41" s="16">
        <f t="shared" si="4"/>
        <v>52.99</v>
      </c>
      <c r="I41" s="15" t="str">
        <f t="shared" si="5"/>
        <v>N/A</v>
      </c>
    </row>
    <row r="42" spans="1:9" ht="13.5" customHeight="1" x14ac:dyDescent="0.2">
      <c r="A42" s="17"/>
      <c r="B42" s="24" t="s">
        <v>46</v>
      </c>
      <c r="C42" s="12">
        <v>34.605961000000001</v>
      </c>
      <c r="D42" s="12">
        <v>45.17</v>
      </c>
      <c r="E42" s="13">
        <v>48.75</v>
      </c>
      <c r="F42" s="14">
        <f t="shared" si="2"/>
        <v>14.144038999999999</v>
      </c>
      <c r="G42" s="15">
        <f t="shared" si="3"/>
        <v>0.40871683927517571</v>
      </c>
      <c r="H42" s="16">
        <f t="shared" si="4"/>
        <v>3.5799999999999983</v>
      </c>
      <c r="I42" s="15">
        <f t="shared" si="5"/>
        <v>7.9256143458047337E-2</v>
      </c>
    </row>
    <row r="43" spans="1:9" ht="13.5" customHeight="1" x14ac:dyDescent="0.2">
      <c r="A43" s="17"/>
      <c r="B43" s="24" t="s">
        <v>47</v>
      </c>
      <c r="C43" s="12">
        <v>4.4550000000000001</v>
      </c>
      <c r="D43" s="12">
        <v>4.95</v>
      </c>
      <c r="E43" s="13">
        <v>4.95</v>
      </c>
      <c r="F43" s="14">
        <f t="shared" si="2"/>
        <v>0.49500000000000011</v>
      </c>
      <c r="G43" s="15">
        <f t="shared" si="3"/>
        <v>0.11111111111111113</v>
      </c>
      <c r="H43" s="16">
        <f t="shared" si="4"/>
        <v>0</v>
      </c>
      <c r="I43" s="15">
        <f t="shared" si="5"/>
        <v>0</v>
      </c>
    </row>
    <row r="44" spans="1:9" ht="13.5" customHeight="1" x14ac:dyDescent="0.2">
      <c r="A44" s="17"/>
      <c r="B44" s="24" t="s">
        <v>48</v>
      </c>
      <c r="C44" s="12">
        <v>127.531116</v>
      </c>
      <c r="D44" s="12">
        <v>113.8</v>
      </c>
      <c r="E44" s="13">
        <v>123.8</v>
      </c>
      <c r="F44" s="14">
        <f t="shared" si="2"/>
        <v>-3.7311160000000001</v>
      </c>
      <c r="G44" s="15">
        <f t="shared" si="3"/>
        <v>-2.9256514935539341E-2</v>
      </c>
      <c r="H44" s="16">
        <f t="shared" si="4"/>
        <v>10</v>
      </c>
      <c r="I44" s="15">
        <f t="shared" si="5"/>
        <v>8.7873462214411252E-2</v>
      </c>
    </row>
    <row r="45" spans="1:9" ht="13.5" customHeight="1" x14ac:dyDescent="0.2">
      <c r="A45" s="17"/>
      <c r="B45" s="24" t="s">
        <v>49</v>
      </c>
      <c r="C45" s="12">
        <v>7.0666000000000002</v>
      </c>
      <c r="D45" s="12">
        <v>6.24</v>
      </c>
      <c r="E45" s="13">
        <v>6.5</v>
      </c>
      <c r="F45" s="14">
        <f t="shared" si="2"/>
        <v>-0.56660000000000021</v>
      </c>
      <c r="G45" s="15">
        <f t="shared" si="3"/>
        <v>-8.018000169812925E-2</v>
      </c>
      <c r="H45" s="16">
        <f t="shared" si="4"/>
        <v>0.25999999999999979</v>
      </c>
      <c r="I45" s="15">
        <f t="shared" si="5"/>
        <v>4.166666666666663E-2</v>
      </c>
    </row>
    <row r="46" spans="1:9" ht="15.75" x14ac:dyDescent="0.2">
      <c r="A46" s="17"/>
      <c r="B46" s="24" t="s">
        <v>50</v>
      </c>
      <c r="C46" s="12">
        <v>252.66091800000001</v>
      </c>
      <c r="D46" s="12">
        <v>246.50299999999999</v>
      </c>
      <c r="E46" s="13">
        <v>220.63</v>
      </c>
      <c r="F46" s="14">
        <f t="shared" si="2"/>
        <v>-32.030918000000014</v>
      </c>
      <c r="G46" s="15">
        <f t="shared" si="3"/>
        <v>-0.12677432763859431</v>
      </c>
      <c r="H46" s="16">
        <f t="shared" si="4"/>
        <v>-25.87299999999999</v>
      </c>
      <c r="I46" s="15">
        <f t="shared" si="5"/>
        <v>-0.10496018304036864</v>
      </c>
    </row>
    <row r="47" spans="1:9" ht="13.5" customHeight="1" thickBot="1" x14ac:dyDescent="0.25">
      <c r="A47" s="17"/>
      <c r="B47" s="24" t="s">
        <v>51</v>
      </c>
      <c r="C47" s="12">
        <v>1.45</v>
      </c>
      <c r="D47" s="12">
        <v>1.75</v>
      </c>
      <c r="E47" s="13">
        <v>1.75</v>
      </c>
      <c r="F47" s="14">
        <f t="shared" si="2"/>
        <v>0.30000000000000004</v>
      </c>
      <c r="G47" s="15">
        <f t="shared" si="3"/>
        <v>0.20689655172413796</v>
      </c>
      <c r="H47" s="16">
        <f t="shared" si="4"/>
        <v>0</v>
      </c>
      <c r="I47" s="15">
        <f t="shared" si="5"/>
        <v>0</v>
      </c>
    </row>
    <row r="48" spans="1:9" ht="13.5" customHeight="1" thickBot="1" x14ac:dyDescent="0.25">
      <c r="A48" s="41" t="s">
        <v>52</v>
      </c>
      <c r="B48" s="42"/>
      <c r="C48" s="28">
        <f>SUM(C7,C34,C39)</f>
        <v>1700.3631700000003</v>
      </c>
      <c r="D48" s="28">
        <f>SUM(D7,D34,D39)</f>
        <v>1678.9230000000002</v>
      </c>
      <c r="E48" s="29">
        <f>SUM(E7,E34,E39)</f>
        <v>1748.1999999999998</v>
      </c>
      <c r="F48" s="30">
        <f t="shared" si="2"/>
        <v>47.836829999999509</v>
      </c>
      <c r="G48" s="31">
        <f t="shared" si="3"/>
        <v>2.8133301664020106E-2</v>
      </c>
      <c r="H48" s="32">
        <f t="shared" si="4"/>
        <v>69.276999999999589</v>
      </c>
      <c r="I48" s="31">
        <f t="shared" si="5"/>
        <v>4.1262761901528291E-2</v>
      </c>
    </row>
    <row r="49" spans="1:9" ht="29.25" customHeight="1" x14ac:dyDescent="0.2">
      <c r="A49" s="36" t="s">
        <v>53</v>
      </c>
      <c r="B49" s="36"/>
      <c r="C49" s="36"/>
      <c r="D49" s="36"/>
      <c r="E49" s="36"/>
      <c r="F49" s="36"/>
      <c r="G49" s="36"/>
      <c r="H49" s="36"/>
      <c r="I49" s="36"/>
    </row>
    <row r="50" spans="1:9" ht="27" customHeight="1" x14ac:dyDescent="0.2">
      <c r="A50" s="36" t="s">
        <v>54</v>
      </c>
      <c r="B50" s="36"/>
      <c r="C50" s="36"/>
      <c r="D50" s="36"/>
      <c r="E50" s="36"/>
      <c r="F50" s="36"/>
      <c r="G50" s="36"/>
      <c r="H50" s="36"/>
      <c r="I50" s="36"/>
    </row>
    <row r="51" spans="1:9" ht="28.5" customHeight="1" x14ac:dyDescent="0.2">
      <c r="A51" s="36" t="s">
        <v>55</v>
      </c>
      <c r="B51" s="36"/>
      <c r="C51" s="36"/>
      <c r="D51" s="36"/>
      <c r="E51" s="36"/>
      <c r="F51" s="36"/>
      <c r="G51" s="36"/>
      <c r="H51" s="36"/>
      <c r="I51" s="36"/>
    </row>
    <row r="52" spans="1:9" ht="13.5" customHeight="1" x14ac:dyDescent="0.2">
      <c r="A52" s="36" t="s">
        <v>56</v>
      </c>
      <c r="B52" s="36"/>
      <c r="C52" s="36"/>
      <c r="D52" s="36"/>
      <c r="E52" s="36"/>
      <c r="F52" s="36"/>
      <c r="G52" s="36"/>
      <c r="H52" s="36"/>
      <c r="I52" s="36"/>
    </row>
    <row r="53" spans="1:9" ht="53.25" customHeight="1" x14ac:dyDescent="0.2">
      <c r="A53" s="36" t="s">
        <v>57</v>
      </c>
      <c r="B53" s="36"/>
      <c r="C53" s="36"/>
      <c r="D53" s="36"/>
      <c r="E53" s="36"/>
      <c r="F53" s="36"/>
      <c r="G53" s="36"/>
      <c r="H53" s="36"/>
      <c r="I53" s="36"/>
    </row>
    <row r="54" spans="1:9" ht="28.5" customHeight="1" x14ac:dyDescent="0.2">
      <c r="A54" s="36" t="s">
        <v>58</v>
      </c>
      <c r="B54" s="36"/>
      <c r="C54" s="36"/>
      <c r="D54" s="36"/>
      <c r="E54" s="36"/>
      <c r="F54" s="36"/>
      <c r="G54" s="36"/>
      <c r="H54" s="36"/>
      <c r="I54" s="36"/>
    </row>
    <row r="55" spans="1:9" ht="19.5" customHeight="1" x14ac:dyDescent="0.2">
      <c r="A55" s="34" t="s">
        <v>59</v>
      </c>
      <c r="B55" s="34"/>
      <c r="C55" s="34"/>
      <c r="D55" s="34"/>
      <c r="E55" s="34"/>
      <c r="F55" s="34"/>
      <c r="G55" s="34"/>
      <c r="H55" s="34"/>
      <c r="I55" s="34"/>
    </row>
    <row r="56" spans="1:9" ht="13.5" customHeight="1" x14ac:dyDescent="0.2">
      <c r="A56" s="34" t="s">
        <v>60</v>
      </c>
      <c r="B56" s="34"/>
      <c r="C56" s="34"/>
      <c r="D56" s="34"/>
      <c r="E56" s="34"/>
      <c r="F56" s="34"/>
      <c r="G56" s="34"/>
      <c r="H56" s="34"/>
      <c r="I56" s="34"/>
    </row>
    <row r="57" spans="1:9" ht="13.5" customHeight="1" x14ac:dyDescent="0.2">
      <c r="A57" s="35"/>
      <c r="B57" s="35"/>
      <c r="C57" s="35"/>
      <c r="D57" s="35"/>
      <c r="E57" s="35"/>
      <c r="F57" s="35"/>
      <c r="G57" s="35"/>
      <c r="H57" s="35"/>
      <c r="I57" s="35"/>
    </row>
    <row r="58" spans="1:9" ht="13.5" customHeight="1" x14ac:dyDescent="0.2">
      <c r="A58" s="33"/>
      <c r="B58" s="33"/>
      <c r="C58" s="33"/>
      <c r="D58" s="33"/>
      <c r="E58" s="33"/>
      <c r="F58" s="33"/>
      <c r="G58" s="33"/>
      <c r="H58" s="33"/>
      <c r="I58" s="33"/>
    </row>
    <row r="59" spans="1:9" ht="13.5" customHeight="1" x14ac:dyDescent="0.2">
      <c r="A59" s="33"/>
      <c r="B59" s="33"/>
      <c r="C59" s="33"/>
      <c r="D59" s="33"/>
      <c r="E59" s="33"/>
      <c r="F59" s="33"/>
      <c r="G59" s="33"/>
      <c r="H59" s="33"/>
      <c r="I59" s="33"/>
    </row>
    <row r="60" spans="1:9" ht="13.5" customHeight="1" x14ac:dyDescent="0.2">
      <c r="A60" s="33"/>
      <c r="B60" s="33"/>
      <c r="C60" s="33"/>
      <c r="D60" s="33"/>
      <c r="E60" s="33"/>
      <c r="F60" s="33"/>
      <c r="G60" s="33"/>
      <c r="H60" s="33"/>
      <c r="I60" s="33"/>
    </row>
    <row r="61" spans="1:9" ht="13.5" customHeight="1" x14ac:dyDescent="0.2">
      <c r="A61" s="33"/>
      <c r="B61" s="33"/>
      <c r="C61" s="33"/>
      <c r="D61" s="33"/>
      <c r="E61" s="33"/>
      <c r="F61" s="33"/>
      <c r="G61" s="33"/>
      <c r="H61" s="33"/>
      <c r="I61" s="33"/>
    </row>
    <row r="62" spans="1:9" ht="13.5" customHeight="1" x14ac:dyDescent="0.2">
      <c r="A62" s="33"/>
      <c r="B62" s="33"/>
      <c r="C62" s="33"/>
      <c r="D62" s="33"/>
      <c r="E62" s="33"/>
      <c r="F62" s="33"/>
      <c r="G62" s="33"/>
      <c r="H62" s="33"/>
      <c r="I62" s="33"/>
    </row>
    <row r="63" spans="1:9" ht="13.5" customHeight="1" x14ac:dyDescent="0.2">
      <c r="A63" s="33"/>
      <c r="B63" s="33"/>
      <c r="C63" s="33"/>
      <c r="D63" s="33"/>
      <c r="E63" s="33"/>
      <c r="F63" s="33"/>
      <c r="G63" s="33"/>
      <c r="H63" s="33"/>
      <c r="I63" s="33"/>
    </row>
    <row r="64" spans="1:9" ht="13.5" customHeight="1" x14ac:dyDescent="0.2">
      <c r="A64" s="33"/>
      <c r="B64" s="33"/>
      <c r="C64" s="33"/>
      <c r="D64" s="33"/>
      <c r="E64" s="33"/>
      <c r="F64" s="33"/>
      <c r="G64" s="33"/>
      <c r="H64" s="33"/>
      <c r="I64" s="33"/>
    </row>
  </sheetData>
  <mergeCells count="24">
    <mergeCell ref="A1:I1"/>
    <mergeCell ref="A2:I2"/>
    <mergeCell ref="A3:I3"/>
    <mergeCell ref="A4:B6"/>
    <mergeCell ref="C4:C6"/>
    <mergeCell ref="D4:D6"/>
    <mergeCell ref="E4:E6"/>
    <mergeCell ref="F4:I4"/>
    <mergeCell ref="F5:G5"/>
    <mergeCell ref="H5:I5"/>
    <mergeCell ref="A7:B7"/>
    <mergeCell ref="A31:B31"/>
    <mergeCell ref="A34:B34"/>
    <mergeCell ref="A39:B39"/>
    <mergeCell ref="A48:B48"/>
    <mergeCell ref="A55:I55"/>
    <mergeCell ref="A56:I56"/>
    <mergeCell ref="A57:I57"/>
    <mergeCell ref="A49:I49"/>
    <mergeCell ref="A50:I50"/>
    <mergeCell ref="A51:I51"/>
    <mergeCell ref="A52:I52"/>
    <mergeCell ref="A53:I53"/>
    <mergeCell ref="A54:I54"/>
  </mergeCells>
  <printOptions horizontalCentered="1"/>
  <pageMargins left="0.45" right="0.45" top="0.75" bottom="0.5" header="0.3" footer="0.3"/>
  <pageSetup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NSF Resch Infrastruct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coxenrid</dc:creator>
  <cp:lastModifiedBy>coxenrid</cp:lastModifiedBy>
  <cp:lastPrinted>2015-01-30T12:29:50Z</cp:lastPrinted>
  <dcterms:created xsi:type="dcterms:W3CDTF">2015-01-29T19:09:49Z</dcterms:created>
  <dcterms:modified xsi:type="dcterms:W3CDTF">2015-02-02T13:49:10Z</dcterms:modified>
</cp:coreProperties>
</file>