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900" windowHeight="10056" tabRatio="841"/>
  </bookViews>
  <sheets>
    <sheet name="Org Ex, by Maj Comp" sheetId="2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 Ex, by Maj Comp'!$A$1:$G$47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E43" i="24" l="1"/>
  <c r="F43" i="24"/>
  <c r="E41" i="24"/>
  <c r="F41" i="24"/>
  <c r="E39" i="24"/>
  <c r="F39" i="24"/>
  <c r="E37" i="24"/>
  <c r="F37" i="24"/>
  <c r="E36" i="24"/>
  <c r="F36" i="24"/>
  <c r="E35" i="24"/>
  <c r="F35" i="24"/>
  <c r="E34" i="24"/>
  <c r="F34" i="24"/>
  <c r="D33" i="24"/>
  <c r="E33" i="24"/>
  <c r="C33" i="24"/>
  <c r="C28" i="24"/>
  <c r="B33" i="24"/>
  <c r="E31" i="24"/>
  <c r="F31" i="24"/>
  <c r="F30" i="24"/>
  <c r="E30" i="24"/>
  <c r="E29" i="24"/>
  <c r="F29" i="24"/>
  <c r="B28" i="24"/>
  <c r="E26" i="24"/>
  <c r="F26" i="24"/>
  <c r="E25" i="24"/>
  <c r="F25" i="24"/>
  <c r="E24" i="24"/>
  <c r="F24" i="24"/>
  <c r="E23" i="24"/>
  <c r="F23" i="24"/>
  <c r="D23" i="24"/>
  <c r="C23" i="24"/>
  <c r="B23" i="24"/>
  <c r="F21" i="24"/>
  <c r="E21" i="24"/>
  <c r="E20" i="24"/>
  <c r="F20" i="24"/>
  <c r="F19" i="24"/>
  <c r="E19" i="24"/>
  <c r="D18" i="24"/>
  <c r="D17" i="24"/>
  <c r="E17" i="24"/>
  <c r="F17" i="24"/>
  <c r="C18" i="24"/>
  <c r="B18" i="24"/>
  <c r="C17" i="24"/>
  <c r="B17" i="24"/>
  <c r="F15" i="24"/>
  <c r="E15" i="24"/>
  <c r="E14" i="24"/>
  <c r="F14" i="24"/>
  <c r="D13" i="24"/>
  <c r="E13" i="24"/>
  <c r="F13" i="24"/>
  <c r="C13" i="24"/>
  <c r="B13" i="24"/>
  <c r="E11" i="24"/>
  <c r="F11" i="24"/>
  <c r="E10" i="24"/>
  <c r="F10" i="24"/>
  <c r="D9" i="24"/>
  <c r="E9" i="24"/>
  <c r="C9" i="24"/>
  <c r="B9" i="24"/>
  <c r="E7" i="24"/>
  <c r="F7" i="24"/>
  <c r="F6" i="24"/>
  <c r="E6" i="24"/>
  <c r="D5" i="24"/>
  <c r="B5" i="24"/>
  <c r="B45" i="24"/>
  <c r="F9" i="24"/>
  <c r="E18" i="24"/>
  <c r="F18" i="24"/>
  <c r="D28" i="24"/>
  <c r="E28" i="24"/>
  <c r="F28" i="24"/>
  <c r="C5" i="24"/>
  <c r="F33" i="24"/>
  <c r="C45" i="24"/>
  <c r="F5" i="24"/>
  <c r="D45" i="24"/>
  <c r="E45" i="24"/>
  <c r="E5" i="24"/>
  <c r="F45" i="24"/>
</calcChain>
</file>

<file path=xl/sharedStrings.xml><?xml version="1.0" encoding="utf-8"?>
<sst xmlns="http://schemas.openxmlformats.org/spreadsheetml/2006/main" count="64" uniqueCount="45">
  <si>
    <t>AOAM</t>
  </si>
  <si>
    <t>Evaluation and Assessment Capability</t>
  </si>
  <si>
    <t>E-Government Initiatives</t>
  </si>
  <si>
    <t>General Planning and Evaluation Activities</t>
  </si>
  <si>
    <t>Administrative Applications Services and Support</t>
  </si>
  <si>
    <t>NSB</t>
  </si>
  <si>
    <t>OIG</t>
  </si>
  <si>
    <t>Proposal Management Efficiencies</t>
  </si>
  <si>
    <t>Operating Expenses</t>
  </si>
  <si>
    <t>Other Program Related Administration</t>
  </si>
  <si>
    <t>National Science Board (NSB)</t>
  </si>
  <si>
    <t>Program Related Technology (PRT)</t>
  </si>
  <si>
    <t>(Dollars in Millions)</t>
  </si>
  <si>
    <t>Amount</t>
  </si>
  <si>
    <t>Percent</t>
  </si>
  <si>
    <t>Human Capital</t>
  </si>
  <si>
    <t>Management of Human Capital</t>
  </si>
  <si>
    <t>IPA Appointments</t>
  </si>
  <si>
    <t>Compensation</t>
  </si>
  <si>
    <t>Lost Consultant &amp; Per Diem</t>
  </si>
  <si>
    <t>Travel</t>
  </si>
  <si>
    <t>Information Technology (IT)</t>
  </si>
  <si>
    <t>Agency Operations IT</t>
  </si>
  <si>
    <t>Administrative Support</t>
  </si>
  <si>
    <t>Space Rental</t>
  </si>
  <si>
    <t>NSF Headquarters Relocation</t>
  </si>
  <si>
    <t>Office of Inspector General (OIG)</t>
  </si>
  <si>
    <t>Total, Organizational Excellence</t>
  </si>
  <si>
    <t>Totals may not add due to rounding.</t>
  </si>
  <si>
    <t>RRA/EHR</t>
  </si>
  <si>
    <t>NSF Federal Employee Staff</t>
  </si>
  <si>
    <t>Organizational Excellence by Major Component</t>
  </si>
  <si>
    <r>
      <t>Personnel Compensation &amp; Benefits</t>
    </r>
    <r>
      <rPr>
        <vertAlign val="superscript"/>
        <sz val="9"/>
        <color theme="1"/>
        <rFont val="Arial"/>
        <family val="2"/>
      </rPr>
      <t>1</t>
    </r>
  </si>
  <si>
    <t>Mission-Related IT Operations and Infrastructure</t>
  </si>
  <si>
    <t>Mission-Related Security and Privacy Services</t>
  </si>
  <si>
    <t>FY 2017
Request</t>
  </si>
  <si>
    <t>FY 2015
Actual</t>
  </si>
  <si>
    <t>FY 2016
Estimate</t>
  </si>
  <si>
    <t>Funding Source</t>
  </si>
  <si>
    <t>Change over 
FY 2016 Estimate</t>
  </si>
  <si>
    <t>Administrative  IT Operations and Infrastructure</t>
  </si>
  <si>
    <t>Administrative Security and Privacy Services</t>
  </si>
  <si>
    <t>Mission-Related Applications and Services</t>
  </si>
  <si>
    <r>
      <t xml:space="preserve">1 </t>
    </r>
    <r>
      <rPr>
        <sz val="8"/>
        <color theme="1"/>
        <rFont val="Arial"/>
        <family val="2"/>
      </rPr>
      <t>Funding levels for PC&amp;B reflect direct appropriated funds only.   In FY 2015, $5.98 million in Administrative Cost Recoveries (ACRs) were received bringing the total PC&amp;B obligation to $205.61 million.  Approximately $5.82 million in ACRs are expected each year to meet the total PC&amp;B requirement of $221.35 million in FY 2016 and $225.37 million in FY 2017.</t>
    </r>
  </si>
  <si>
    <t>Building and Administrative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</si>
</sst>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u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82">
    <xf numFmtId="166" fontId="0" fillId="0" borderId="0"/>
    <xf numFmtId="166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" fillId="0" borderId="0"/>
    <xf numFmtId="166" fontId="4" fillId="3" borderId="0" applyNumberFormat="0" applyBorder="0" applyAlignment="0" applyProtection="0"/>
    <xf numFmtId="166" fontId="4" fillId="4" borderId="0" applyNumberFormat="0" applyBorder="0" applyAlignment="0" applyProtection="0"/>
    <xf numFmtId="166" fontId="4" fillId="5" borderId="0" applyNumberFormat="0" applyBorder="0" applyAlignment="0" applyProtection="0"/>
    <xf numFmtId="166" fontId="4" fillId="6" borderId="0" applyNumberFormat="0" applyBorder="0" applyAlignment="0" applyProtection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166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6" borderId="0" applyNumberFormat="0" applyBorder="0" applyAlignment="0" applyProtection="0"/>
    <xf numFmtId="166" fontId="4" fillId="9" borderId="0" applyNumberFormat="0" applyBorder="0" applyAlignment="0" applyProtection="0"/>
    <xf numFmtId="166" fontId="4" fillId="12" borderId="0" applyNumberFormat="0" applyBorder="0" applyAlignment="0" applyProtection="0"/>
    <xf numFmtId="166" fontId="5" fillId="13" borderId="0" applyNumberFormat="0" applyBorder="0" applyAlignment="0" applyProtection="0"/>
    <xf numFmtId="166" fontId="5" fillId="10" borderId="0" applyNumberFormat="0" applyBorder="0" applyAlignment="0" applyProtection="0"/>
    <xf numFmtId="166" fontId="5" fillId="11" borderId="0" applyNumberFormat="0" applyBorder="0" applyAlignment="0" applyProtection="0"/>
    <xf numFmtId="166" fontId="5" fillId="14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8" borderId="0" applyNumberFormat="0" applyBorder="0" applyAlignment="0" applyProtection="0"/>
    <xf numFmtId="166" fontId="5" fillId="19" borderId="0" applyNumberFormat="0" applyBorder="0" applyAlignment="0" applyProtection="0"/>
    <xf numFmtId="166" fontId="5" fillId="14" borderId="0" applyNumberFormat="0" applyBorder="0" applyAlignment="0" applyProtection="0"/>
    <xf numFmtId="166" fontId="5" fillId="15" borderId="0" applyNumberFormat="0" applyBorder="0" applyAlignment="0" applyProtection="0"/>
    <xf numFmtId="166" fontId="5" fillId="20" borderId="0" applyNumberFormat="0" applyBorder="0" applyAlignment="0" applyProtection="0"/>
    <xf numFmtId="166" fontId="6" fillId="4" borderId="0" applyNumberFormat="0" applyBorder="0" applyAlignment="0" applyProtection="0"/>
    <xf numFmtId="166" fontId="7" fillId="21" borderId="7" applyNumberFormat="0" applyAlignment="0" applyProtection="0"/>
    <xf numFmtId="166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6" applyNumberFormat="0" applyBorder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9" applyNumberFormat="0" applyBorder="0" applyProtection="0">
      <alignment horizontal="left" wrapText="1"/>
    </xf>
    <xf numFmtId="166" fontId="3" fillId="0" borderId="9" applyNumberFormat="0" applyBorder="0" applyProtection="0">
      <alignment horizontal="left" wrapText="1"/>
    </xf>
    <xf numFmtId="166" fontId="3" fillId="0" borderId="9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9" applyNumberFormat="0" applyBorder="0" applyProtection="0">
      <alignment horizontal="right" wrapText="1"/>
    </xf>
    <xf numFmtId="166" fontId="3" fillId="0" borderId="9" applyNumberFormat="0" applyBorder="0" applyProtection="0">
      <alignment horizontal="right" wrapText="1"/>
    </xf>
    <xf numFmtId="166" fontId="3" fillId="0" borderId="9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11" fillId="0" borderId="0" applyNumberFormat="0" applyFill="0" applyBorder="0" applyAlignment="0" applyProtection="0"/>
    <xf numFmtId="166" fontId="12" fillId="5" borderId="0" applyNumberFormat="0" applyBorder="0" applyAlignment="0" applyProtection="0"/>
    <xf numFmtId="166" fontId="13" fillId="0" borderId="10" applyNumberFormat="0" applyFill="0" applyAlignment="0" applyProtection="0"/>
    <xf numFmtId="166" fontId="14" fillId="0" borderId="11" applyNumberFormat="0" applyFill="0" applyAlignment="0" applyProtection="0"/>
    <xf numFmtId="166" fontId="15" fillId="0" borderId="12" applyNumberFormat="0" applyFill="0" applyAlignment="0" applyProtection="0"/>
    <xf numFmtId="166" fontId="15" fillId="0" borderId="0" applyNumberFormat="0" applyFill="0" applyBorder="0" applyAlignment="0" applyProtection="0"/>
    <xf numFmtId="166" fontId="16" fillId="8" borderId="7" applyNumberFormat="0" applyAlignment="0" applyProtection="0"/>
    <xf numFmtId="166" fontId="17" fillId="0" borderId="13" applyNumberFormat="0" applyFill="0" applyAlignment="0" applyProtection="0"/>
    <xf numFmtId="166" fontId="18" fillId="23" borderId="0" applyNumberFormat="0" applyBorder="0" applyAlignment="0" applyProtection="0"/>
    <xf numFmtId="166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2" fillId="0" borderId="0"/>
    <xf numFmtId="166" fontId="9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0" fillId="0" borderId="0"/>
    <xf numFmtId="166" fontId="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" fillId="24" borderId="14" applyNumberFormat="0" applyFont="0" applyAlignment="0" applyProtection="0"/>
    <xf numFmtId="166" fontId="2" fillId="2" borderId="3" applyNumberFormat="0" applyFont="0" applyAlignment="0" applyProtection="0"/>
    <xf numFmtId="166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16" applyNumberFormat="0" applyFill="0" applyAlignment="0" applyProtection="0"/>
    <xf numFmtId="166" fontId="22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6" fillId="0" borderId="20" applyNumberFormat="0" applyFill="0" applyAlignment="0" applyProtection="0"/>
    <xf numFmtId="166" fontId="27" fillId="0" borderId="21" applyNumberFormat="0" applyFill="0" applyAlignment="0" applyProtection="0"/>
    <xf numFmtId="166" fontId="28" fillId="0" borderId="22" applyNumberFormat="0" applyFill="0" applyAlignment="0" applyProtection="0"/>
    <xf numFmtId="166" fontId="28" fillId="0" borderId="0" applyNumberFormat="0" applyFill="0" applyBorder="0" applyAlignment="0" applyProtection="0"/>
    <xf numFmtId="166" fontId="29" fillId="25" borderId="0" applyNumberFormat="0" applyBorder="0" applyAlignment="0" applyProtection="0"/>
    <xf numFmtId="166" fontId="30" fillId="26" borderId="0" applyNumberFormat="0" applyBorder="0" applyAlignment="0" applyProtection="0"/>
    <xf numFmtId="166" fontId="31" fillId="27" borderId="0" applyNumberFormat="0" applyBorder="0" applyAlignment="0" applyProtection="0"/>
    <xf numFmtId="166" fontId="32" fillId="28" borderId="23" applyNumberFormat="0" applyAlignment="0" applyProtection="0"/>
    <xf numFmtId="166" fontId="33" fillId="29" borderId="24" applyNumberFormat="0" applyAlignment="0" applyProtection="0"/>
    <xf numFmtId="166" fontId="34" fillId="29" borderId="23" applyNumberFormat="0" applyAlignment="0" applyProtection="0"/>
    <xf numFmtId="166" fontId="35" fillId="0" borderId="25" applyNumberFormat="0" applyFill="0" applyAlignment="0" applyProtection="0"/>
    <xf numFmtId="166" fontId="36" fillId="30" borderId="26" applyNumberFormat="0" applyAlignment="0" applyProtection="0"/>
    <xf numFmtId="166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9" fillId="0" borderId="27" applyNumberFormat="0" applyFill="0" applyAlignment="0" applyProtection="0"/>
    <xf numFmtId="166" fontId="40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40" fillId="34" borderId="0" applyNumberFormat="0" applyBorder="0" applyAlignment="0" applyProtection="0"/>
    <xf numFmtId="166" fontId="40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40" fillId="38" borderId="0" applyNumberFormat="0" applyBorder="0" applyAlignment="0" applyProtection="0"/>
    <xf numFmtId="166" fontId="40" fillId="39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40" fillId="42" borderId="0" applyNumberFormat="0" applyBorder="0" applyAlignment="0" applyProtection="0"/>
    <xf numFmtId="166" fontId="40" fillId="43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40" fillId="46" borderId="0" applyNumberFormat="0" applyBorder="0" applyAlignment="0" applyProtection="0"/>
    <xf numFmtId="166" fontId="40" fillId="47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40" fillId="50" borderId="0" applyNumberFormat="0" applyBorder="0" applyAlignment="0" applyProtection="0"/>
    <xf numFmtId="166" fontId="40" fillId="51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166" fontId="3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/>
    <xf numFmtId="166" fontId="10" fillId="0" borderId="0"/>
    <xf numFmtId="166" fontId="3" fillId="0" borderId="0"/>
    <xf numFmtId="166" fontId="1" fillId="0" borderId="0"/>
    <xf numFmtId="9" fontId="1" fillId="0" borderId="0" applyFont="0" applyFill="0" applyBorder="0" applyAlignment="0" applyProtection="0"/>
    <xf numFmtId="166" fontId="1" fillId="0" borderId="0"/>
    <xf numFmtId="166" fontId="3" fillId="0" borderId="0" applyNumberFormat="0" applyFont="0" applyBorder="0" applyProtection="0">
      <alignment horizontal="left" wrapText="1"/>
    </xf>
    <xf numFmtId="166" fontId="3" fillId="0" borderId="0" applyNumberFormat="0" applyFont="0" applyBorder="0" applyProtection="0">
      <alignment horizontal="right" wrapText="1"/>
    </xf>
    <xf numFmtId="166" fontId="41" fillId="0" borderId="0" applyNumberFormat="0" applyFill="0" applyBorder="0" applyAlignment="0" applyProtection="0">
      <alignment vertical="top"/>
      <protection locked="0"/>
    </xf>
    <xf numFmtId="166" fontId="1" fillId="2" borderId="3" applyNumberFormat="0" applyFont="0" applyAlignment="0" applyProtection="0"/>
    <xf numFmtId="166" fontId="3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166" fontId="3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9" fontId="3" fillId="0" borderId="0" applyFont="0" applyFill="0" applyBorder="0" applyAlignment="0" applyProtection="0"/>
    <xf numFmtId="166" fontId="3" fillId="0" borderId="0"/>
    <xf numFmtId="166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/>
    <xf numFmtId="166" fontId="9" fillId="0" borderId="0"/>
    <xf numFmtId="166" fontId="10" fillId="0" borderId="0"/>
    <xf numFmtId="166" fontId="10" fillId="0" borderId="0"/>
    <xf numFmtId="9" fontId="3" fillId="0" borderId="0" applyFont="0" applyFill="0" applyBorder="0" applyAlignment="0" applyProtection="0"/>
    <xf numFmtId="166" fontId="2" fillId="0" borderId="0"/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right" wrapText="1"/>
    </xf>
    <xf numFmtId="166" fontId="1" fillId="0" borderId="0"/>
    <xf numFmtId="9" fontId="3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44" fontId="3" fillId="0" borderId="0" applyFont="0" applyFill="0" applyBorder="0" applyAlignment="0" applyProtection="0"/>
    <xf numFmtId="166" fontId="3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9" fontId="1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40" fillId="38" borderId="0" applyNumberFormat="0" applyBorder="0" applyAlignment="0" applyProtection="0"/>
    <xf numFmtId="166" fontId="40" fillId="38" borderId="0" applyNumberFormat="0" applyBorder="0" applyAlignment="0" applyProtection="0"/>
    <xf numFmtId="166" fontId="40" fillId="38" borderId="0" applyNumberFormat="0" applyBorder="0" applyAlignment="0" applyProtection="0"/>
    <xf numFmtId="166" fontId="40" fillId="38" borderId="0" applyNumberFormat="0" applyBorder="0" applyAlignment="0" applyProtection="0"/>
    <xf numFmtId="166" fontId="40" fillId="38" borderId="0" applyNumberFormat="0" applyBorder="0" applyAlignment="0" applyProtection="0"/>
    <xf numFmtId="166" fontId="40" fillId="42" borderId="0" applyNumberFormat="0" applyBorder="0" applyAlignment="0" applyProtection="0"/>
    <xf numFmtId="166" fontId="40" fillId="42" borderId="0" applyNumberFormat="0" applyBorder="0" applyAlignment="0" applyProtection="0"/>
    <xf numFmtId="166" fontId="40" fillId="42" borderId="0" applyNumberFormat="0" applyBorder="0" applyAlignment="0" applyProtection="0"/>
    <xf numFmtId="166" fontId="40" fillId="42" borderId="0" applyNumberFormat="0" applyBorder="0" applyAlignment="0" applyProtection="0"/>
    <xf numFmtId="166" fontId="40" fillId="42" borderId="0" applyNumberFormat="0" applyBorder="0" applyAlignment="0" applyProtection="0"/>
    <xf numFmtId="166" fontId="40" fillId="46" borderId="0" applyNumberFormat="0" applyBorder="0" applyAlignment="0" applyProtection="0"/>
    <xf numFmtId="166" fontId="40" fillId="46" borderId="0" applyNumberFormat="0" applyBorder="0" applyAlignment="0" applyProtection="0"/>
    <xf numFmtId="166" fontId="40" fillId="46" borderId="0" applyNumberFormat="0" applyBorder="0" applyAlignment="0" applyProtection="0"/>
    <xf numFmtId="166" fontId="40" fillId="46" borderId="0" applyNumberFormat="0" applyBorder="0" applyAlignment="0" applyProtection="0"/>
    <xf numFmtId="166" fontId="40" fillId="46" borderId="0" applyNumberFormat="0" applyBorder="0" applyAlignment="0" applyProtection="0"/>
    <xf numFmtId="166" fontId="40" fillId="50" borderId="0" applyNumberFormat="0" applyBorder="0" applyAlignment="0" applyProtection="0"/>
    <xf numFmtId="166" fontId="40" fillId="50" borderId="0" applyNumberFormat="0" applyBorder="0" applyAlignment="0" applyProtection="0"/>
    <xf numFmtId="166" fontId="40" fillId="50" borderId="0" applyNumberFormat="0" applyBorder="0" applyAlignment="0" applyProtection="0"/>
    <xf numFmtId="166" fontId="40" fillId="50" borderId="0" applyNumberFormat="0" applyBorder="0" applyAlignment="0" applyProtection="0"/>
    <xf numFmtId="166" fontId="40" fillId="50" borderId="0" applyNumberFormat="0" applyBorder="0" applyAlignment="0" applyProtection="0"/>
    <xf numFmtId="166" fontId="40" fillId="54" borderId="0" applyNumberFormat="0" applyBorder="0" applyAlignment="0" applyProtection="0"/>
    <xf numFmtId="166" fontId="40" fillId="54" borderId="0" applyNumberFormat="0" applyBorder="0" applyAlignment="0" applyProtection="0"/>
    <xf numFmtId="166" fontId="40" fillId="54" borderId="0" applyNumberFormat="0" applyBorder="0" applyAlignment="0" applyProtection="0"/>
    <xf numFmtId="166" fontId="40" fillId="54" borderId="0" applyNumberFormat="0" applyBorder="0" applyAlignment="0" applyProtection="0"/>
    <xf numFmtId="166" fontId="40" fillId="54" borderId="0" applyNumberFormat="0" applyBorder="0" applyAlignment="0" applyProtection="0"/>
    <xf numFmtId="166" fontId="40" fillId="31" borderId="0" applyNumberFormat="0" applyBorder="0" applyAlignment="0" applyProtection="0"/>
    <xf numFmtId="166" fontId="40" fillId="31" borderId="0" applyNumberFormat="0" applyBorder="0" applyAlignment="0" applyProtection="0"/>
    <xf numFmtId="166" fontId="40" fillId="31" borderId="0" applyNumberFormat="0" applyBorder="0" applyAlignment="0" applyProtection="0"/>
    <xf numFmtId="166" fontId="40" fillId="31" borderId="0" applyNumberFormat="0" applyBorder="0" applyAlignment="0" applyProtection="0"/>
    <xf numFmtId="166" fontId="40" fillId="31" borderId="0" applyNumberFormat="0" applyBorder="0" applyAlignment="0" applyProtection="0"/>
    <xf numFmtId="166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40" fillId="39" borderId="0" applyNumberFormat="0" applyBorder="0" applyAlignment="0" applyProtection="0"/>
    <xf numFmtId="166" fontId="40" fillId="39" borderId="0" applyNumberFormat="0" applyBorder="0" applyAlignment="0" applyProtection="0"/>
    <xf numFmtId="166" fontId="40" fillId="39" borderId="0" applyNumberFormat="0" applyBorder="0" applyAlignment="0" applyProtection="0"/>
    <xf numFmtId="166" fontId="40" fillId="39" borderId="0" applyNumberFormat="0" applyBorder="0" applyAlignment="0" applyProtection="0"/>
    <xf numFmtId="166" fontId="40" fillId="39" borderId="0" applyNumberFormat="0" applyBorder="0" applyAlignment="0" applyProtection="0"/>
    <xf numFmtId="166" fontId="40" fillId="43" borderId="0" applyNumberFormat="0" applyBorder="0" applyAlignment="0" applyProtection="0"/>
    <xf numFmtId="166" fontId="40" fillId="43" borderId="0" applyNumberFormat="0" applyBorder="0" applyAlignment="0" applyProtection="0"/>
    <xf numFmtId="166" fontId="40" fillId="43" borderId="0" applyNumberFormat="0" applyBorder="0" applyAlignment="0" applyProtection="0"/>
    <xf numFmtId="166" fontId="40" fillId="43" borderId="0" applyNumberFormat="0" applyBorder="0" applyAlignment="0" applyProtection="0"/>
    <xf numFmtId="166" fontId="40" fillId="43" borderId="0" applyNumberFormat="0" applyBorder="0" applyAlignment="0" applyProtection="0"/>
    <xf numFmtId="166" fontId="40" fillId="47" borderId="0" applyNumberFormat="0" applyBorder="0" applyAlignment="0" applyProtection="0"/>
    <xf numFmtId="166" fontId="40" fillId="47" borderId="0" applyNumberFormat="0" applyBorder="0" applyAlignment="0" applyProtection="0"/>
    <xf numFmtId="166" fontId="40" fillId="47" borderId="0" applyNumberFormat="0" applyBorder="0" applyAlignment="0" applyProtection="0"/>
    <xf numFmtId="166" fontId="40" fillId="47" borderId="0" applyNumberFormat="0" applyBorder="0" applyAlignment="0" applyProtection="0"/>
    <xf numFmtId="166" fontId="40" fillId="47" borderId="0" applyNumberFormat="0" applyBorder="0" applyAlignment="0" applyProtection="0"/>
    <xf numFmtId="166" fontId="40" fillId="51" borderId="0" applyNumberFormat="0" applyBorder="0" applyAlignment="0" applyProtection="0"/>
    <xf numFmtId="166" fontId="40" fillId="51" borderId="0" applyNumberFormat="0" applyBorder="0" applyAlignment="0" applyProtection="0"/>
    <xf numFmtId="166" fontId="40" fillId="51" borderId="0" applyNumberFormat="0" applyBorder="0" applyAlignment="0" applyProtection="0"/>
    <xf numFmtId="166" fontId="40" fillId="51" borderId="0" applyNumberFormat="0" applyBorder="0" applyAlignment="0" applyProtection="0"/>
    <xf numFmtId="166" fontId="40" fillId="51" borderId="0" applyNumberFormat="0" applyBorder="0" applyAlignment="0" applyProtection="0"/>
    <xf numFmtId="166" fontId="30" fillId="26" borderId="0" applyNumberFormat="0" applyBorder="0" applyAlignment="0" applyProtection="0"/>
    <xf numFmtId="166" fontId="30" fillId="26" borderId="0" applyNumberFormat="0" applyBorder="0" applyAlignment="0" applyProtection="0"/>
    <xf numFmtId="166" fontId="30" fillId="26" borderId="0" applyNumberFormat="0" applyBorder="0" applyAlignment="0" applyProtection="0"/>
    <xf numFmtId="166" fontId="30" fillId="26" borderId="0" applyNumberFormat="0" applyBorder="0" applyAlignment="0" applyProtection="0"/>
    <xf numFmtId="166" fontId="30" fillId="26" borderId="0" applyNumberFormat="0" applyBorder="0" applyAlignment="0" applyProtection="0"/>
    <xf numFmtId="166" fontId="42" fillId="55" borderId="28">
      <alignment horizontal="right"/>
    </xf>
    <xf numFmtId="166" fontId="42" fillId="55" borderId="28">
      <alignment horizontal="right"/>
    </xf>
    <xf numFmtId="3" fontId="9" fillId="55" borderId="28">
      <alignment horizontal="right"/>
    </xf>
    <xf numFmtId="3" fontId="9" fillId="55" borderId="28">
      <alignment horizontal="right"/>
    </xf>
    <xf numFmtId="166" fontId="3" fillId="56" borderId="0">
      <alignment horizontal="left" vertical="top" wrapText="1"/>
    </xf>
    <xf numFmtId="166" fontId="3" fillId="56" borderId="0">
      <alignment horizontal="left" vertical="top" wrapText="1"/>
    </xf>
    <xf numFmtId="166" fontId="43" fillId="57" borderId="29">
      <alignment horizontal="center" vertical="center"/>
    </xf>
    <xf numFmtId="49" fontId="23" fillId="58" borderId="32">
      <alignment horizontal="center" vertical="center"/>
    </xf>
    <xf numFmtId="166" fontId="44" fillId="0" borderId="19">
      <alignment horizontal="center" vertical="center"/>
    </xf>
    <xf numFmtId="166" fontId="45" fillId="59" borderId="33">
      <alignment horizontal="center" vertical="center" textRotation="90" wrapText="1"/>
    </xf>
    <xf numFmtId="166" fontId="46" fillId="0" borderId="30">
      <alignment horizontal="left" wrapText="1"/>
    </xf>
    <xf numFmtId="166" fontId="46" fillId="0" borderId="30">
      <alignment horizontal="left" wrapText="1"/>
    </xf>
    <xf numFmtId="166" fontId="46" fillId="58" borderId="30">
      <alignment horizontal="left" wrapText="1"/>
    </xf>
    <xf numFmtId="166" fontId="46" fillId="58" borderId="30">
      <alignment horizontal="left" wrapText="1"/>
    </xf>
    <xf numFmtId="166" fontId="47" fillId="59" borderId="0">
      <alignment horizontal="center"/>
    </xf>
    <xf numFmtId="166" fontId="46" fillId="0" borderId="0">
      <alignment horizontal="left" vertical="center" indent="3"/>
    </xf>
    <xf numFmtId="166" fontId="3" fillId="0" borderId="0">
      <alignment horizontal="right" vertical="center"/>
    </xf>
    <xf numFmtId="166" fontId="3" fillId="0" borderId="0">
      <alignment horizontal="right" vertical="center"/>
    </xf>
    <xf numFmtId="166" fontId="43" fillId="57" borderId="31">
      <alignment horizontal="center" vertical="center"/>
    </xf>
    <xf numFmtId="166" fontId="48" fillId="58" borderId="32">
      <alignment horizontal="center" vertical="center"/>
    </xf>
    <xf numFmtId="166" fontId="49" fillId="0" borderId="0">
      <alignment horizontal="left" vertical="top" wrapText="1"/>
    </xf>
    <xf numFmtId="166" fontId="50" fillId="56" borderId="34">
      <alignment horizontal="left" vertical="top" wrapText="1" indent="8"/>
    </xf>
    <xf numFmtId="166" fontId="48" fillId="0" borderId="0">
      <alignment horizontal="left" indent="5"/>
    </xf>
    <xf numFmtId="166" fontId="34" fillId="29" borderId="23" applyNumberFormat="0" applyAlignment="0" applyProtection="0"/>
    <xf numFmtId="166" fontId="34" fillId="29" borderId="23" applyNumberFormat="0" applyAlignment="0" applyProtection="0"/>
    <xf numFmtId="166" fontId="34" fillId="29" borderId="23" applyNumberFormat="0" applyAlignment="0" applyProtection="0"/>
    <xf numFmtId="166" fontId="34" fillId="29" borderId="23" applyNumberFormat="0" applyAlignment="0" applyProtection="0"/>
    <xf numFmtId="166" fontId="34" fillId="29" borderId="23" applyNumberFormat="0" applyAlignment="0" applyProtection="0"/>
    <xf numFmtId="166" fontId="36" fillId="30" borderId="26" applyNumberFormat="0" applyAlignment="0" applyProtection="0"/>
    <xf numFmtId="166" fontId="36" fillId="30" borderId="26" applyNumberFormat="0" applyAlignment="0" applyProtection="0"/>
    <xf numFmtId="166" fontId="36" fillId="30" borderId="26" applyNumberFormat="0" applyAlignment="0" applyProtection="0"/>
    <xf numFmtId="166" fontId="36" fillId="30" borderId="26" applyNumberFormat="0" applyAlignment="0" applyProtection="0"/>
    <xf numFmtId="166" fontId="36" fillId="30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0" applyNumberFormat="0" applyFont="0" applyBorder="0" applyProtection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0" applyNumberFormat="0" applyFont="0" applyBorder="0" applyProtection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5" fontId="51" fillId="0" borderId="0">
      <protection locked="0"/>
    </xf>
    <xf numFmtId="166" fontId="29" fillId="25" borderId="0" applyNumberFormat="0" applyBorder="0" applyAlignment="0" applyProtection="0"/>
    <xf numFmtId="166" fontId="29" fillId="25" borderId="0" applyNumberFormat="0" applyBorder="0" applyAlignment="0" applyProtection="0"/>
    <xf numFmtId="166" fontId="29" fillId="25" borderId="0" applyNumberFormat="0" applyBorder="0" applyAlignment="0" applyProtection="0"/>
    <xf numFmtId="166" fontId="29" fillId="25" borderId="0" applyNumberFormat="0" applyBorder="0" applyAlignment="0" applyProtection="0"/>
    <xf numFmtId="166" fontId="29" fillId="25" borderId="0" applyNumberFormat="0" applyBorder="0" applyAlignment="0" applyProtection="0"/>
    <xf numFmtId="166" fontId="26" fillId="0" borderId="20" applyNumberFormat="0" applyFill="0" applyAlignment="0" applyProtection="0"/>
    <xf numFmtId="166" fontId="26" fillId="0" borderId="20" applyNumberFormat="0" applyFill="0" applyAlignment="0" applyProtection="0"/>
    <xf numFmtId="166" fontId="26" fillId="0" borderId="20" applyNumberFormat="0" applyFill="0" applyAlignment="0" applyProtection="0"/>
    <xf numFmtId="166" fontId="26" fillId="0" borderId="20" applyNumberFormat="0" applyFill="0" applyAlignment="0" applyProtection="0"/>
    <xf numFmtId="166" fontId="26" fillId="0" borderId="20" applyNumberFormat="0" applyFill="0" applyAlignment="0" applyProtection="0"/>
    <xf numFmtId="166" fontId="27" fillId="0" borderId="21" applyNumberFormat="0" applyFill="0" applyAlignment="0" applyProtection="0"/>
    <xf numFmtId="166" fontId="27" fillId="0" borderId="21" applyNumberFormat="0" applyFill="0" applyAlignment="0" applyProtection="0"/>
    <xf numFmtId="166" fontId="27" fillId="0" borderId="21" applyNumberFormat="0" applyFill="0" applyAlignment="0" applyProtection="0"/>
    <xf numFmtId="166" fontId="27" fillId="0" borderId="21" applyNumberFormat="0" applyFill="0" applyAlignment="0" applyProtection="0"/>
    <xf numFmtId="166" fontId="27" fillId="0" borderId="21" applyNumberFormat="0" applyFill="0" applyAlignment="0" applyProtection="0"/>
    <xf numFmtId="166" fontId="28" fillId="0" borderId="22" applyNumberFormat="0" applyFill="0" applyAlignment="0" applyProtection="0"/>
    <xf numFmtId="166" fontId="28" fillId="0" borderId="22" applyNumberFormat="0" applyFill="0" applyAlignment="0" applyProtection="0"/>
    <xf numFmtId="166" fontId="28" fillId="0" borderId="22" applyNumberFormat="0" applyFill="0" applyAlignment="0" applyProtection="0"/>
    <xf numFmtId="166" fontId="28" fillId="0" borderId="22" applyNumberFormat="0" applyFill="0" applyAlignment="0" applyProtection="0"/>
    <xf numFmtId="166" fontId="28" fillId="0" borderId="22" applyNumberFormat="0" applyFill="0" applyAlignment="0" applyProtection="0"/>
    <xf numFmtId="166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53" fillId="0" borderId="0" applyNumberFormat="0" applyFill="0" applyBorder="0" applyAlignment="0" applyProtection="0">
      <alignment vertical="top"/>
      <protection locked="0"/>
    </xf>
    <xf numFmtId="166" fontId="41" fillId="0" borderId="0" applyNumberFormat="0" applyFill="0" applyBorder="0" applyAlignment="0" applyProtection="0">
      <alignment vertical="top"/>
      <protection locked="0"/>
    </xf>
    <xf numFmtId="166" fontId="32" fillId="28" borderId="23" applyNumberFormat="0" applyAlignment="0" applyProtection="0"/>
    <xf numFmtId="166" fontId="32" fillId="28" borderId="23" applyNumberFormat="0" applyAlignment="0" applyProtection="0"/>
    <xf numFmtId="166" fontId="32" fillId="28" borderId="23" applyNumberFormat="0" applyAlignment="0" applyProtection="0"/>
    <xf numFmtId="166" fontId="32" fillId="28" borderId="23" applyNumberFormat="0" applyAlignment="0" applyProtection="0"/>
    <xf numFmtId="166" fontId="32" fillId="28" borderId="23" applyNumberFormat="0" applyAlignment="0" applyProtection="0"/>
    <xf numFmtId="166" fontId="35" fillId="0" borderId="25" applyNumberFormat="0" applyFill="0" applyAlignment="0" applyProtection="0"/>
    <xf numFmtId="166" fontId="35" fillId="0" borderId="25" applyNumberFormat="0" applyFill="0" applyAlignment="0" applyProtection="0"/>
    <xf numFmtId="166" fontId="35" fillId="0" borderId="25" applyNumberFormat="0" applyFill="0" applyAlignment="0" applyProtection="0"/>
    <xf numFmtId="166" fontId="35" fillId="0" borderId="25" applyNumberFormat="0" applyFill="0" applyAlignment="0" applyProtection="0"/>
    <xf numFmtId="166" fontId="35" fillId="0" borderId="25" applyNumberFormat="0" applyFill="0" applyAlignment="0" applyProtection="0"/>
    <xf numFmtId="166" fontId="31" fillId="27" borderId="0" applyNumberFormat="0" applyBorder="0" applyAlignment="0" applyProtection="0"/>
    <xf numFmtId="166" fontId="31" fillId="27" borderId="0" applyNumberFormat="0" applyBorder="0" applyAlignment="0" applyProtection="0"/>
    <xf numFmtId="166" fontId="31" fillId="27" borderId="0" applyNumberFormat="0" applyBorder="0" applyAlignment="0" applyProtection="0"/>
    <xf numFmtId="166" fontId="31" fillId="27" borderId="0" applyNumberFormat="0" applyBorder="0" applyAlignment="0" applyProtection="0"/>
    <xf numFmtId="166" fontId="31" fillId="27" borderId="0" applyNumberFormat="0" applyBorder="0" applyAlignment="0" applyProtection="0"/>
    <xf numFmtId="166" fontId="50" fillId="6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3" fillId="0" borderId="0"/>
    <xf numFmtId="166" fontId="10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3" fillId="0" borderId="0"/>
    <xf numFmtId="166" fontId="3" fillId="0" borderId="0" applyBorder="0"/>
    <xf numFmtId="166" fontId="3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4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2" fillId="0" borderId="0"/>
    <xf numFmtId="166" fontId="3" fillId="0" borderId="0"/>
    <xf numFmtId="166" fontId="10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" fillId="0" borderId="0"/>
    <xf numFmtId="166" fontId="2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2" fillId="0" borderId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33" fillId="29" borderId="24" applyNumberFormat="0" applyAlignment="0" applyProtection="0"/>
    <xf numFmtId="166" fontId="33" fillId="29" borderId="24" applyNumberFormat="0" applyAlignment="0" applyProtection="0"/>
    <xf numFmtId="166" fontId="33" fillId="29" borderId="24" applyNumberFormat="0" applyAlignment="0" applyProtection="0"/>
    <xf numFmtId="166" fontId="33" fillId="29" borderId="24" applyNumberFormat="0" applyAlignment="0" applyProtection="0"/>
    <xf numFmtId="166" fontId="33" fillId="29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NumberFormat="0" applyFont="0" applyFill="0" applyBorder="0" applyAlignment="0" applyProtection="0">
      <alignment horizontal="left"/>
    </xf>
    <xf numFmtId="166" fontId="54" fillId="0" borderId="1">
      <alignment horizontal="center"/>
    </xf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39" fillId="0" borderId="27" applyNumberFormat="0" applyFill="0" applyAlignment="0" applyProtection="0"/>
    <xf numFmtId="166" fontId="39" fillId="0" borderId="27" applyNumberFormat="0" applyFill="0" applyAlignment="0" applyProtection="0"/>
    <xf numFmtId="166" fontId="39" fillId="0" borderId="27" applyNumberFormat="0" applyFill="0" applyAlignment="0" applyProtection="0"/>
    <xf numFmtId="166" fontId="39" fillId="0" borderId="27" applyNumberFormat="0" applyFill="0" applyAlignment="0" applyProtection="0"/>
    <xf numFmtId="166" fontId="39" fillId="0" borderId="27" applyNumberFormat="0" applyFill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44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166" fontId="60" fillId="0" borderId="0"/>
    <xf numFmtId="166" fontId="2" fillId="0" borderId="0"/>
    <xf numFmtId="43" fontId="10" fillId="0" borderId="0" applyFont="0" applyFill="0" applyBorder="0" applyAlignment="0" applyProtection="0"/>
    <xf numFmtId="166" fontId="10" fillId="0" borderId="0"/>
    <xf numFmtId="166" fontId="2" fillId="0" borderId="0"/>
    <xf numFmtId="166" fontId="2" fillId="2" borderId="3" applyNumberFormat="0" applyFont="0" applyAlignment="0" applyProtection="0"/>
    <xf numFmtId="166" fontId="62" fillId="0" borderId="20" applyNumberFormat="0" applyFill="0" applyAlignment="0" applyProtection="0"/>
    <xf numFmtId="166" fontId="63" fillId="0" borderId="21" applyNumberFormat="0" applyFill="0" applyAlignment="0" applyProtection="0"/>
    <xf numFmtId="166" fontId="64" fillId="0" borderId="22" applyNumberFormat="0" applyFill="0" applyAlignment="0" applyProtection="0"/>
    <xf numFmtId="166" fontId="64" fillId="0" borderId="0" applyNumberFormat="0" applyFill="0" applyBorder="0" applyAlignment="0" applyProtection="0"/>
    <xf numFmtId="166" fontId="65" fillId="25" borderId="0" applyNumberFormat="0" applyBorder="0" applyAlignment="0" applyProtection="0"/>
    <xf numFmtId="166" fontId="66" fillId="26" borderId="0" applyNumberFormat="0" applyBorder="0" applyAlignment="0" applyProtection="0"/>
    <xf numFmtId="166" fontId="67" fillId="27" borderId="0" applyNumberFormat="0" applyBorder="0" applyAlignment="0" applyProtection="0"/>
    <xf numFmtId="166" fontId="68" fillId="28" borderId="23" applyNumberFormat="0" applyAlignment="0" applyProtection="0"/>
    <xf numFmtId="166" fontId="69" fillId="29" borderId="24" applyNumberFormat="0" applyAlignment="0" applyProtection="0"/>
    <xf numFmtId="166" fontId="70" fillId="29" borderId="23" applyNumberFormat="0" applyAlignment="0" applyProtection="0"/>
    <xf numFmtId="166" fontId="71" fillId="0" borderId="25" applyNumberFormat="0" applyFill="0" applyAlignment="0" applyProtection="0"/>
    <xf numFmtId="166" fontId="72" fillId="30" borderId="26" applyNumberFormat="0" applyAlignment="0" applyProtection="0"/>
    <xf numFmtId="166" fontId="61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166" fontId="74" fillId="0" borderId="27" applyNumberFormat="0" applyFill="0" applyAlignment="0" applyProtection="0"/>
    <xf numFmtId="166" fontId="75" fillId="31" borderId="0" applyNumberFormat="0" applyBorder="0" applyAlignment="0" applyProtection="0"/>
    <xf numFmtId="166" fontId="2" fillId="32" borderId="0" applyNumberFormat="0" applyBorder="0" applyAlignment="0" applyProtection="0"/>
    <xf numFmtId="166" fontId="2" fillId="33" borderId="0" applyNumberFormat="0" applyBorder="0" applyAlignment="0" applyProtection="0"/>
    <xf numFmtId="166" fontId="75" fillId="34" borderId="0" applyNumberFormat="0" applyBorder="0" applyAlignment="0" applyProtection="0"/>
    <xf numFmtId="166" fontId="75" fillId="35" borderId="0" applyNumberFormat="0" applyBorder="0" applyAlignment="0" applyProtection="0"/>
    <xf numFmtId="166" fontId="2" fillId="36" borderId="0" applyNumberFormat="0" applyBorder="0" applyAlignment="0" applyProtection="0"/>
    <xf numFmtId="166" fontId="2" fillId="37" borderId="0" applyNumberFormat="0" applyBorder="0" applyAlignment="0" applyProtection="0"/>
    <xf numFmtId="166" fontId="75" fillId="38" borderId="0" applyNumberFormat="0" applyBorder="0" applyAlignment="0" applyProtection="0"/>
    <xf numFmtId="166" fontId="75" fillId="39" borderId="0" applyNumberFormat="0" applyBorder="0" applyAlignment="0" applyProtection="0"/>
    <xf numFmtId="166" fontId="2" fillId="40" borderId="0" applyNumberFormat="0" applyBorder="0" applyAlignment="0" applyProtection="0"/>
    <xf numFmtId="166" fontId="2" fillId="41" borderId="0" applyNumberFormat="0" applyBorder="0" applyAlignment="0" applyProtection="0"/>
    <xf numFmtId="166" fontId="75" fillId="42" borderId="0" applyNumberFormat="0" applyBorder="0" applyAlignment="0" applyProtection="0"/>
    <xf numFmtId="166" fontId="75" fillId="43" borderId="0" applyNumberFormat="0" applyBorder="0" applyAlignment="0" applyProtection="0"/>
    <xf numFmtId="166" fontId="2" fillId="44" borderId="0" applyNumberFormat="0" applyBorder="0" applyAlignment="0" applyProtection="0"/>
    <xf numFmtId="166" fontId="2" fillId="45" borderId="0" applyNumberFormat="0" applyBorder="0" applyAlignment="0" applyProtection="0"/>
    <xf numFmtId="166" fontId="75" fillId="46" borderId="0" applyNumberFormat="0" applyBorder="0" applyAlignment="0" applyProtection="0"/>
    <xf numFmtId="166" fontId="75" fillId="47" borderId="0" applyNumberFormat="0" applyBorder="0" applyAlignment="0" applyProtection="0"/>
    <xf numFmtId="166" fontId="2" fillId="48" borderId="0" applyNumberFormat="0" applyBorder="0" applyAlignment="0" applyProtection="0"/>
    <xf numFmtId="166" fontId="2" fillId="49" borderId="0" applyNumberFormat="0" applyBorder="0" applyAlignment="0" applyProtection="0"/>
    <xf numFmtId="166" fontId="75" fillId="50" borderId="0" applyNumberFormat="0" applyBorder="0" applyAlignment="0" applyProtection="0"/>
    <xf numFmtId="166" fontId="75" fillId="51" borderId="0" applyNumberFormat="0" applyBorder="0" applyAlignment="0" applyProtection="0"/>
    <xf numFmtId="166" fontId="2" fillId="52" borderId="0" applyNumberFormat="0" applyBorder="0" applyAlignment="0" applyProtection="0"/>
    <xf numFmtId="166" fontId="2" fillId="53" borderId="0" applyNumberFormat="0" applyBorder="0" applyAlignment="0" applyProtection="0"/>
    <xf numFmtId="166" fontId="75" fillId="54" borderId="0" applyNumberFormat="0" applyBorder="0" applyAlignment="0" applyProtection="0"/>
    <xf numFmtId="166" fontId="76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166" fontId="2" fillId="0" borderId="0"/>
    <xf numFmtId="166" fontId="2" fillId="32" borderId="0" applyNumberFormat="0" applyBorder="0" applyAlignment="0" applyProtection="0"/>
    <xf numFmtId="166" fontId="2" fillId="36" borderId="0" applyNumberFormat="0" applyBorder="0" applyAlignment="0" applyProtection="0"/>
    <xf numFmtId="166" fontId="2" fillId="40" borderId="0" applyNumberFormat="0" applyBorder="0" applyAlignment="0" applyProtection="0"/>
    <xf numFmtId="166" fontId="2" fillId="44" borderId="0" applyNumberFormat="0" applyBorder="0" applyAlignment="0" applyProtection="0"/>
    <xf numFmtId="166" fontId="2" fillId="48" borderId="0" applyNumberFormat="0" applyBorder="0" applyAlignment="0" applyProtection="0"/>
    <xf numFmtId="166" fontId="2" fillId="52" borderId="0" applyNumberFormat="0" applyBorder="0" applyAlignment="0" applyProtection="0"/>
    <xf numFmtId="166" fontId="2" fillId="33" borderId="0" applyNumberFormat="0" applyBorder="0" applyAlignment="0" applyProtection="0"/>
    <xf numFmtId="166" fontId="2" fillId="37" borderId="0" applyNumberFormat="0" applyBorder="0" applyAlignment="0" applyProtection="0"/>
    <xf numFmtId="166" fontId="2" fillId="41" borderId="0" applyNumberFormat="0" applyBorder="0" applyAlignment="0" applyProtection="0"/>
    <xf numFmtId="166" fontId="2" fillId="45" borderId="0" applyNumberFormat="0" applyBorder="0" applyAlignment="0" applyProtection="0"/>
    <xf numFmtId="166" fontId="2" fillId="49" borderId="0" applyNumberFormat="0" applyBorder="0" applyAlignment="0" applyProtection="0"/>
    <xf numFmtId="166" fontId="2" fillId="53" borderId="0" applyNumberFormat="0" applyBorder="0" applyAlignment="0" applyProtection="0"/>
    <xf numFmtId="43" fontId="3" fillId="0" borderId="0" applyFont="0" applyFill="0" applyBorder="0" applyAlignment="0" applyProtection="0"/>
    <xf numFmtId="166" fontId="4" fillId="3" borderId="0" applyNumberFormat="0" applyBorder="0" applyAlignment="0" applyProtection="0"/>
    <xf numFmtId="166" fontId="4" fillId="4" borderId="0" applyNumberFormat="0" applyBorder="0" applyAlignment="0" applyProtection="0"/>
    <xf numFmtId="166" fontId="4" fillId="5" borderId="0" applyNumberFormat="0" applyBorder="0" applyAlignment="0" applyProtection="0"/>
    <xf numFmtId="166" fontId="4" fillId="6" borderId="0" applyNumberFormat="0" applyBorder="0" applyAlignment="0" applyProtection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166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6" borderId="0" applyNumberFormat="0" applyBorder="0" applyAlignment="0" applyProtection="0"/>
    <xf numFmtId="166" fontId="4" fillId="9" borderId="0" applyNumberFormat="0" applyBorder="0" applyAlignment="0" applyProtection="0"/>
    <xf numFmtId="166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right" wrapText="1"/>
    </xf>
    <xf numFmtId="166" fontId="1" fillId="0" borderId="0"/>
    <xf numFmtId="166" fontId="2" fillId="0" borderId="0"/>
    <xf numFmtId="166" fontId="1" fillId="0" borderId="0"/>
    <xf numFmtId="166" fontId="1" fillId="0" borderId="0"/>
    <xf numFmtId="166" fontId="3" fillId="0" borderId="0"/>
    <xf numFmtId="166" fontId="10" fillId="0" borderId="0"/>
    <xf numFmtId="166" fontId="1" fillId="0" borderId="0"/>
    <xf numFmtId="166" fontId="10" fillId="0" borderId="0"/>
    <xf numFmtId="166" fontId="10" fillId="0" borderId="0"/>
    <xf numFmtId="166" fontId="10" fillId="0" borderId="0"/>
    <xf numFmtId="166" fontId="3" fillId="0" borderId="0"/>
    <xf numFmtId="166" fontId="3" fillId="0" borderId="0"/>
    <xf numFmtId="166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3" fillId="0" borderId="0"/>
  </cellStyleXfs>
  <cellXfs count="60">
    <xf numFmtId="166" fontId="0" fillId="0" borderId="0" xfId="0"/>
    <xf numFmtId="166" fontId="56" fillId="0" borderId="0" xfId="0" applyFont="1"/>
    <xf numFmtId="166" fontId="56" fillId="0" borderId="0" xfId="0" applyFont="1" applyBorder="1"/>
    <xf numFmtId="166" fontId="56" fillId="0" borderId="0" xfId="0" applyFont="1" applyFill="1" applyBorder="1"/>
    <xf numFmtId="2" fontId="56" fillId="0" borderId="0" xfId="0" applyNumberFormat="1" applyFont="1"/>
    <xf numFmtId="166" fontId="56" fillId="0" borderId="0" xfId="0" applyFont="1" applyAlignment="1">
      <alignment horizontal="left" indent="1"/>
    </xf>
    <xf numFmtId="166" fontId="56" fillId="0" borderId="0" xfId="0" applyFont="1" applyAlignment="1">
      <alignment vertical="top"/>
    </xf>
    <xf numFmtId="166" fontId="56" fillId="0" borderId="0" xfId="0" applyFont="1" applyFill="1"/>
    <xf numFmtId="166" fontId="56" fillId="0" borderId="1" xfId="0" applyFont="1" applyFill="1" applyBorder="1"/>
    <xf numFmtId="2" fontId="56" fillId="0" borderId="0" xfId="0" applyNumberFormat="1" applyFont="1" applyBorder="1"/>
    <xf numFmtId="168" fontId="56" fillId="0" borderId="17" xfId="6080" applyNumberFormat="1" applyFont="1" applyBorder="1"/>
    <xf numFmtId="168" fontId="56" fillId="61" borderId="17" xfId="6080" applyNumberFormat="1" applyFont="1" applyFill="1" applyBorder="1"/>
    <xf numFmtId="168" fontId="56" fillId="0" borderId="17" xfId="6080" applyNumberFormat="1" applyFont="1" applyFill="1" applyBorder="1"/>
    <xf numFmtId="164" fontId="56" fillId="0" borderId="0" xfId="0" applyNumberFormat="1" applyFont="1" applyBorder="1"/>
    <xf numFmtId="2" fontId="56" fillId="0" borderId="0" xfId="0" applyNumberFormat="1" applyFont="1" applyFill="1" applyBorder="1"/>
    <xf numFmtId="167" fontId="55" fillId="61" borderId="1" xfId="0" applyNumberFormat="1" applyFont="1" applyFill="1" applyBorder="1"/>
    <xf numFmtId="168" fontId="55" fillId="61" borderId="1" xfId="6080" applyNumberFormat="1" applyFont="1" applyFill="1" applyBorder="1"/>
    <xf numFmtId="167" fontId="56" fillId="61" borderId="0" xfId="0" applyNumberFormat="1" applyFont="1" applyFill="1"/>
    <xf numFmtId="167" fontId="56" fillId="61" borderId="0" xfId="0" applyNumberFormat="1" applyFont="1" applyFill="1" applyBorder="1"/>
    <xf numFmtId="41" fontId="56" fillId="0" borderId="0" xfId="0" applyNumberFormat="1" applyFont="1" applyBorder="1"/>
    <xf numFmtId="166" fontId="56" fillId="0" borderId="0" xfId="0" applyFont="1"/>
    <xf numFmtId="166" fontId="58" fillId="0" borderId="2" xfId="0" applyFont="1" applyBorder="1" applyAlignment="1">
      <alignment horizontal="right"/>
    </xf>
    <xf numFmtId="2" fontId="78" fillId="0" borderId="0" xfId="0" applyNumberFormat="1" applyFont="1"/>
    <xf numFmtId="166" fontId="56" fillId="0" borderId="0" xfId="0" applyFont="1" applyAlignment="1">
      <alignment horizontal="center"/>
    </xf>
    <xf numFmtId="166" fontId="56" fillId="0" borderId="0" xfId="0" applyFont="1" applyFill="1" applyAlignment="1">
      <alignment horizontal="center"/>
    </xf>
    <xf numFmtId="166" fontId="56" fillId="61" borderId="0" xfId="0" applyFont="1" applyFill="1" applyAlignment="1">
      <alignment horizontal="center"/>
    </xf>
    <xf numFmtId="166" fontId="56" fillId="0" borderId="18" xfId="0" applyFont="1" applyFill="1" applyBorder="1" applyAlignment="1">
      <alignment horizontal="center"/>
    </xf>
    <xf numFmtId="166" fontId="55" fillId="61" borderId="18" xfId="0" applyFont="1" applyFill="1" applyBorder="1" applyAlignment="1">
      <alignment horizontal="center"/>
    </xf>
    <xf numFmtId="166" fontId="56" fillId="0" borderId="0" xfId="0" applyFont="1" applyAlignment="1">
      <alignment horizontal="center" vertical="top"/>
    </xf>
    <xf numFmtId="2" fontId="56" fillId="0" borderId="0" xfId="0" applyNumberFormat="1" applyFont="1" applyBorder="1" applyAlignment="1">
      <alignment vertical="top"/>
    </xf>
    <xf numFmtId="2" fontId="78" fillId="0" borderId="0" xfId="0" applyNumberFormat="1" applyFont="1" applyBorder="1"/>
    <xf numFmtId="168" fontId="78" fillId="0" borderId="17" xfId="6080" applyNumberFormat="1" applyFont="1" applyBorder="1"/>
    <xf numFmtId="2" fontId="78" fillId="0" borderId="0" xfId="0" applyNumberFormat="1" applyFont="1" applyFill="1" applyBorder="1"/>
    <xf numFmtId="167" fontId="56" fillId="61" borderId="36" xfId="0" applyNumberFormat="1" applyFont="1" applyFill="1" applyBorder="1"/>
    <xf numFmtId="49" fontId="56" fillId="0" borderId="0" xfId="0" applyNumberFormat="1" applyFont="1" applyAlignment="1">
      <alignment horizontal="left" indent="1"/>
    </xf>
    <xf numFmtId="41" fontId="56" fillId="0" borderId="17" xfId="6080" applyNumberFormat="1" applyFont="1" applyBorder="1"/>
    <xf numFmtId="2" fontId="56" fillId="0" borderId="0" xfId="0" applyNumberFormat="1" applyFont="1" applyAlignment="1">
      <alignment vertical="top"/>
    </xf>
    <xf numFmtId="2" fontId="56" fillId="0" borderId="0" xfId="0" applyNumberFormat="1" applyFont="1" applyFill="1"/>
    <xf numFmtId="41" fontId="56" fillId="0" borderId="0" xfId="0" applyNumberFormat="1" applyFont="1" applyBorder="1" applyAlignment="1">
      <alignment vertical="top"/>
    </xf>
    <xf numFmtId="41" fontId="56" fillId="0" borderId="17" xfId="6080" applyNumberFormat="1" applyFont="1" applyBorder="1" applyAlignment="1">
      <alignment vertical="top"/>
    </xf>
    <xf numFmtId="49" fontId="55" fillId="61" borderId="1" xfId="0" applyNumberFormat="1" applyFont="1" applyFill="1" applyBorder="1"/>
    <xf numFmtId="49" fontId="56" fillId="61" borderId="0" xfId="0" applyNumberFormat="1" applyFont="1" applyFill="1"/>
    <xf numFmtId="49" fontId="56" fillId="0" borderId="0" xfId="0" applyNumberFormat="1" applyFont="1" applyAlignment="1">
      <alignment horizontal="left" indent="2"/>
    </xf>
    <xf numFmtId="49" fontId="56" fillId="0" borderId="0" xfId="0" applyNumberFormat="1" applyFont="1" applyFill="1"/>
    <xf numFmtId="49" fontId="56" fillId="0" borderId="1" xfId="0" applyNumberFormat="1" applyFont="1" applyFill="1" applyBorder="1"/>
    <xf numFmtId="49" fontId="59" fillId="0" borderId="0" xfId="0" applyNumberFormat="1" applyFont="1" applyAlignment="1">
      <alignment vertical="top"/>
    </xf>
    <xf numFmtId="49" fontId="56" fillId="0" borderId="0" xfId="0" applyNumberFormat="1" applyFont="1" applyAlignment="1">
      <alignment horizontal="left" wrapText="1" indent="2"/>
    </xf>
    <xf numFmtId="49" fontId="79" fillId="0" borderId="0" xfId="0" applyNumberFormat="1" applyFont="1" applyFill="1" applyAlignment="1">
      <alignment horizontal="left" vertical="top" wrapText="1"/>
    </xf>
    <xf numFmtId="49" fontId="59" fillId="0" borderId="0" xfId="0" applyNumberFormat="1" applyFont="1" applyFill="1" applyAlignment="1">
      <alignment horizontal="left" vertical="top" wrapText="1"/>
    </xf>
    <xf numFmtId="166" fontId="56" fillId="0" borderId="5" xfId="0" applyFont="1" applyBorder="1" applyAlignment="1">
      <alignment horizontal="center" wrapText="1"/>
    </xf>
    <xf numFmtId="166" fontId="56" fillId="0" borderId="4" xfId="0" applyFont="1" applyBorder="1" applyAlignment="1">
      <alignment horizontal="center" wrapText="1"/>
    </xf>
    <xf numFmtId="166" fontId="56" fillId="0" borderId="0" xfId="0" applyFont="1" applyBorder="1" applyAlignment="1">
      <alignment horizontal="right" wrapText="1"/>
    </xf>
    <xf numFmtId="166" fontId="56" fillId="0" borderId="2" xfId="0" applyFont="1" applyBorder="1" applyAlignment="1">
      <alignment horizontal="right" wrapText="1"/>
    </xf>
    <xf numFmtId="166" fontId="24" fillId="0" borderId="0" xfId="0" applyFont="1" applyAlignment="1">
      <alignment horizontal="center"/>
    </xf>
    <xf numFmtId="166" fontId="56" fillId="0" borderId="1" xfId="0" applyFont="1" applyBorder="1" applyAlignment="1">
      <alignment horizontal="center"/>
    </xf>
    <xf numFmtId="166" fontId="58" fillId="0" borderId="35" xfId="0" applyFont="1" applyBorder="1" applyAlignment="1">
      <alignment horizontal="center" wrapText="1"/>
    </xf>
    <xf numFmtId="166" fontId="58" fillId="0" borderId="37" xfId="0" applyFont="1" applyBorder="1" applyAlignment="1">
      <alignment horizontal="center"/>
    </xf>
    <xf numFmtId="166" fontId="56" fillId="0" borderId="35" xfId="0" applyFont="1" applyBorder="1" applyAlignment="1">
      <alignment horizontal="right" wrapText="1"/>
    </xf>
    <xf numFmtId="166" fontId="58" fillId="0" borderId="35" xfId="0" applyFont="1" applyBorder="1" applyAlignment="1">
      <alignment horizontal="right" wrapText="1"/>
    </xf>
    <xf numFmtId="166" fontId="58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CCFFFF"/>
      <color rgb="FFCCEC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="90" zoomScaleNormal="100" workbookViewId="0">
      <selection activeCell="J23" sqref="J23"/>
    </sheetView>
  </sheetViews>
  <sheetFormatPr defaultColWidth="8.6640625" defaultRowHeight="11.4" x14ac:dyDescent="0.2"/>
  <cols>
    <col min="1" max="1" width="41.6640625" style="1" customWidth="1"/>
    <col min="2" max="6" width="8.6640625" style="1" customWidth="1"/>
    <col min="7" max="7" width="8.6640625" style="23" customWidth="1"/>
    <col min="8" max="16384" width="8.6640625" style="1"/>
  </cols>
  <sheetData>
    <row r="1" spans="1:7" ht="13.95" customHeight="1" x14ac:dyDescent="0.25">
      <c r="A1" s="53" t="s">
        <v>31</v>
      </c>
      <c r="B1" s="53"/>
      <c r="C1" s="53"/>
      <c r="D1" s="53"/>
      <c r="E1" s="53"/>
      <c r="F1" s="53"/>
      <c r="G1" s="53"/>
    </row>
    <row r="2" spans="1:7" ht="12.6" customHeight="1" thickBot="1" x14ac:dyDescent="0.25">
      <c r="A2" s="54" t="s">
        <v>12</v>
      </c>
      <c r="B2" s="54"/>
      <c r="C2" s="54"/>
      <c r="D2" s="54"/>
      <c r="E2" s="54"/>
      <c r="F2" s="54"/>
      <c r="G2" s="54"/>
    </row>
    <row r="3" spans="1:7" s="20" customFormat="1" ht="25.2" customHeight="1" x14ac:dyDescent="0.2">
      <c r="A3" s="51"/>
      <c r="B3" s="57" t="s">
        <v>36</v>
      </c>
      <c r="C3" s="57" t="s">
        <v>37</v>
      </c>
      <c r="D3" s="58" t="s">
        <v>35</v>
      </c>
      <c r="E3" s="55" t="s">
        <v>39</v>
      </c>
      <c r="F3" s="56"/>
      <c r="G3" s="49" t="s">
        <v>38</v>
      </c>
    </row>
    <row r="4" spans="1:7" s="20" customFormat="1" x14ac:dyDescent="0.2">
      <c r="A4" s="52"/>
      <c r="B4" s="52"/>
      <c r="C4" s="52"/>
      <c r="D4" s="59"/>
      <c r="E4" s="21" t="s">
        <v>13</v>
      </c>
      <c r="F4" s="21" t="s">
        <v>14</v>
      </c>
      <c r="G4" s="50"/>
    </row>
    <row r="5" spans="1:7" s="20" customFormat="1" x14ac:dyDescent="0.2">
      <c r="A5" s="41" t="s">
        <v>15</v>
      </c>
      <c r="B5" s="17">
        <f>SUM(B6:B7,B9)</f>
        <v>249.58</v>
      </c>
      <c r="C5" s="33">
        <f>SUM(C6:C7,C9)</f>
        <v>271.04000000000002</v>
      </c>
      <c r="D5" s="18">
        <f>SUM(D6:D7,D9)</f>
        <v>280.10000000000002</v>
      </c>
      <c r="E5" s="18">
        <f>D5-C5</f>
        <v>9.0600000000000023</v>
      </c>
      <c r="F5" s="11">
        <f>IF(C5=0,"N/A  ",E5/C5)</f>
        <v>3.3426800472255026E-2</v>
      </c>
      <c r="G5" s="25"/>
    </row>
    <row r="6" spans="1:7" s="20" customFormat="1" ht="13.2" x14ac:dyDescent="0.2">
      <c r="A6" s="34" t="s">
        <v>32</v>
      </c>
      <c r="B6" s="4">
        <v>199.63</v>
      </c>
      <c r="C6" s="9">
        <v>215.53</v>
      </c>
      <c r="D6" s="9">
        <v>219.55</v>
      </c>
      <c r="E6" s="9">
        <f>D6-C6</f>
        <v>4.0200000000000102</v>
      </c>
      <c r="F6" s="10">
        <f>IF(C6=0,"N/A  ",E6/C6)</f>
        <v>1.8651695819607527E-2</v>
      </c>
      <c r="G6" s="23" t="s">
        <v>0</v>
      </c>
    </row>
    <row r="7" spans="1:7" s="20" customFormat="1" x14ac:dyDescent="0.2">
      <c r="A7" s="34" t="s">
        <v>16</v>
      </c>
      <c r="B7" s="4">
        <v>8.08</v>
      </c>
      <c r="C7" s="9">
        <v>10</v>
      </c>
      <c r="D7" s="9">
        <v>10.199999999999999</v>
      </c>
      <c r="E7" s="9">
        <f>D7-C7</f>
        <v>0.19999999999999929</v>
      </c>
      <c r="F7" s="10">
        <f>IF(C7=0,"N/A  ",E7/C7)</f>
        <v>1.9999999999999928E-2</v>
      </c>
      <c r="G7" s="23" t="s">
        <v>0</v>
      </c>
    </row>
    <row r="8" spans="1:7" s="20" customFormat="1" ht="7.2" customHeight="1" x14ac:dyDescent="0.2">
      <c r="A8" s="34"/>
      <c r="C8" s="2"/>
      <c r="D8" s="2"/>
      <c r="E8" s="9"/>
      <c r="F8" s="10"/>
      <c r="G8" s="23"/>
    </row>
    <row r="9" spans="1:7" s="5" customFormat="1" x14ac:dyDescent="0.2">
      <c r="A9" s="34" t="s">
        <v>17</v>
      </c>
      <c r="B9" s="22">
        <f>SUM(B10:B11)</f>
        <v>41.87</v>
      </c>
      <c r="C9" s="30">
        <f>SUM(C10:C11)-0.01</f>
        <v>45.51</v>
      </c>
      <c r="D9" s="22">
        <f>SUM(D10:D11)</f>
        <v>50.35</v>
      </c>
      <c r="E9" s="30">
        <f>D9-C9</f>
        <v>4.8400000000000034</v>
      </c>
      <c r="F9" s="31">
        <f>IF(C9=0,"N/A  ",E9/C9)</f>
        <v>0.10635025269171619</v>
      </c>
      <c r="G9" s="23"/>
    </row>
    <row r="10" spans="1:7" s="20" customFormat="1" x14ac:dyDescent="0.2">
      <c r="A10" s="42" t="s">
        <v>18</v>
      </c>
      <c r="B10" s="4">
        <v>37.97</v>
      </c>
      <c r="C10" s="9">
        <v>41.16</v>
      </c>
      <c r="D10" s="9">
        <v>45.5</v>
      </c>
      <c r="E10" s="9">
        <f>D10-C10</f>
        <v>4.3400000000000034</v>
      </c>
      <c r="F10" s="10">
        <f>IF(C10=0,"N/A  ",E10/C10)</f>
        <v>0.10544217687074839</v>
      </c>
      <c r="G10" s="23" t="s">
        <v>29</v>
      </c>
    </row>
    <row r="11" spans="1:7" s="20" customFormat="1" x14ac:dyDescent="0.2">
      <c r="A11" s="42" t="s">
        <v>19</v>
      </c>
      <c r="B11" s="4">
        <v>3.9</v>
      </c>
      <c r="C11" s="9">
        <v>4.3600000000000003</v>
      </c>
      <c r="D11" s="9">
        <v>4.8499999999999996</v>
      </c>
      <c r="E11" s="9">
        <f>D11-C11</f>
        <v>0.48999999999999932</v>
      </c>
      <c r="F11" s="10">
        <f>IF(C11=0,"N/A  ",E11/C11)</f>
        <v>0.11238532110091727</v>
      </c>
      <c r="G11" s="23" t="s">
        <v>29</v>
      </c>
    </row>
    <row r="12" spans="1:7" s="20" customFormat="1" ht="4.95" customHeight="1" x14ac:dyDescent="0.2">
      <c r="A12" s="34"/>
      <c r="C12" s="2"/>
      <c r="D12" s="2"/>
      <c r="E12" s="13"/>
      <c r="F12" s="10"/>
      <c r="G12" s="23"/>
    </row>
    <row r="13" spans="1:7" s="20" customFormat="1" x14ac:dyDescent="0.2">
      <c r="A13" s="41" t="s">
        <v>20</v>
      </c>
      <c r="B13" s="17">
        <f>SUM(B14:B15)</f>
        <v>8.65</v>
      </c>
      <c r="C13" s="18">
        <f>SUM(C14:C15)</f>
        <v>8.870000000000001</v>
      </c>
      <c r="D13" s="18">
        <f>SUM(D14:D15)</f>
        <v>9.0399999999999991</v>
      </c>
      <c r="E13" s="18">
        <f>D13-C13</f>
        <v>0.16999999999999815</v>
      </c>
      <c r="F13" s="11">
        <f>IF(C13=0,"N/A  ",E13/C13)</f>
        <v>1.9165727170236544E-2</v>
      </c>
      <c r="G13" s="25"/>
    </row>
    <row r="14" spans="1:7" s="20" customFormat="1" x14ac:dyDescent="0.2">
      <c r="A14" s="34" t="s">
        <v>30</v>
      </c>
      <c r="B14" s="4">
        <v>5.51</v>
      </c>
      <c r="C14" s="9">
        <v>5.45</v>
      </c>
      <c r="D14" s="9">
        <v>5.45</v>
      </c>
      <c r="E14" s="19">
        <f>D14-C14</f>
        <v>0</v>
      </c>
      <c r="F14" s="35">
        <f>IF(C14=0,"N/A  ",E14/C14)</f>
        <v>0</v>
      </c>
      <c r="G14" s="23" t="s">
        <v>0</v>
      </c>
    </row>
    <row r="15" spans="1:7" s="20" customFormat="1" x14ac:dyDescent="0.2">
      <c r="A15" s="34" t="s">
        <v>17</v>
      </c>
      <c r="B15" s="4">
        <v>3.14</v>
      </c>
      <c r="C15" s="9">
        <v>3.42</v>
      </c>
      <c r="D15" s="9">
        <v>3.59</v>
      </c>
      <c r="E15" s="9">
        <f>D15-C15</f>
        <v>0.16999999999999993</v>
      </c>
      <c r="F15" s="10">
        <f>IF(C15=0,"N/A  ",E15/C15)</f>
        <v>4.970760233918127E-2</v>
      </c>
      <c r="G15" s="23" t="s">
        <v>29</v>
      </c>
    </row>
    <row r="16" spans="1:7" s="20" customFormat="1" ht="4.95" customHeight="1" x14ac:dyDescent="0.2">
      <c r="A16" s="34"/>
      <c r="C16" s="2"/>
      <c r="D16" s="2"/>
      <c r="E16" s="13"/>
      <c r="F16" s="10"/>
      <c r="G16" s="23"/>
    </row>
    <row r="17" spans="1:7" s="20" customFormat="1" x14ac:dyDescent="0.2">
      <c r="A17" s="41" t="s">
        <v>21</v>
      </c>
      <c r="B17" s="17">
        <f>SUM(B18,B23)</f>
        <v>95.169999999999987</v>
      </c>
      <c r="C17" s="18">
        <f>SUM(C18,C23)</f>
        <v>85.39</v>
      </c>
      <c r="D17" s="18">
        <f>SUM(D18,D23)</f>
        <v>106.4</v>
      </c>
      <c r="E17" s="18">
        <f>D17-C17</f>
        <v>21.010000000000005</v>
      </c>
      <c r="F17" s="11">
        <f>IF(C17=0,"N/A  ",E17/C17)</f>
        <v>0.24604754655111846</v>
      </c>
      <c r="G17" s="25"/>
    </row>
    <row r="18" spans="1:7" s="20" customFormat="1" x14ac:dyDescent="0.2">
      <c r="A18" s="34" t="s">
        <v>22</v>
      </c>
      <c r="B18" s="22">
        <f>SUM(B19:B21)</f>
        <v>27.18</v>
      </c>
      <c r="C18" s="30">
        <f>SUM(C19:C21)+0.01</f>
        <v>21.990000000000002</v>
      </c>
      <c r="D18" s="30">
        <f>SUM(D19:D21)</f>
        <v>25.6</v>
      </c>
      <c r="E18" s="32">
        <f>D18-C18</f>
        <v>3.6099999999999994</v>
      </c>
      <c r="F18" s="31">
        <f>IF(C18=0,"N/A  ",E18/C18)</f>
        <v>0.16416552978626645</v>
      </c>
      <c r="G18" s="23"/>
    </row>
    <row r="19" spans="1:7" s="20" customFormat="1" x14ac:dyDescent="0.2">
      <c r="A19" s="42" t="s">
        <v>4</v>
      </c>
      <c r="B19" s="4">
        <v>6.86</v>
      </c>
      <c r="C19" s="9">
        <v>5.1100000000000003</v>
      </c>
      <c r="D19" s="9">
        <v>6.73</v>
      </c>
      <c r="E19" s="9">
        <f>D19-C19</f>
        <v>1.62</v>
      </c>
      <c r="F19" s="10">
        <f>IF(C19=0,"N/A  ",E19/C19)</f>
        <v>0.31702544031311153</v>
      </c>
      <c r="G19" s="23" t="s">
        <v>0</v>
      </c>
    </row>
    <row r="20" spans="1:7" s="20" customFormat="1" x14ac:dyDescent="0.2">
      <c r="A20" s="42" t="s">
        <v>40</v>
      </c>
      <c r="B20" s="4">
        <v>17.53</v>
      </c>
      <c r="C20" s="9">
        <v>13.84</v>
      </c>
      <c r="D20" s="9">
        <v>15.84</v>
      </c>
      <c r="E20" s="9">
        <f>D20-C20</f>
        <v>2</v>
      </c>
      <c r="F20" s="10">
        <f>IF(C20=0,"N/A  ",E20/C20)</f>
        <v>0.14450867052023122</v>
      </c>
      <c r="G20" s="23" t="s">
        <v>0</v>
      </c>
    </row>
    <row r="21" spans="1:7" s="20" customFormat="1" x14ac:dyDescent="0.2">
      <c r="A21" s="46" t="s">
        <v>41</v>
      </c>
      <c r="B21" s="36">
        <v>2.79</v>
      </c>
      <c r="C21" s="29">
        <v>3.03</v>
      </c>
      <c r="D21" s="29">
        <v>3.03</v>
      </c>
      <c r="E21" s="38">
        <f>D21-C21</f>
        <v>0</v>
      </c>
      <c r="F21" s="39">
        <f>IF(C21=0,"N/A  ",E21/C21)</f>
        <v>0</v>
      </c>
      <c r="G21" s="28" t="s">
        <v>0</v>
      </c>
    </row>
    <row r="22" spans="1:7" s="20" customFormat="1" ht="7.2" customHeight="1" x14ac:dyDescent="0.2">
      <c r="A22" s="42"/>
      <c r="C22" s="2"/>
      <c r="D22" s="2"/>
      <c r="E22" s="9"/>
      <c r="F22" s="10"/>
      <c r="G22" s="23"/>
    </row>
    <row r="23" spans="1:7" s="20" customFormat="1" x14ac:dyDescent="0.2">
      <c r="A23" s="34" t="s">
        <v>11</v>
      </c>
      <c r="B23" s="22">
        <f>SUM(B24:B26)</f>
        <v>67.989999999999995</v>
      </c>
      <c r="C23" s="30">
        <f>SUM(C24:C26)-0.01</f>
        <v>63.4</v>
      </c>
      <c r="D23" s="30">
        <f>SUM(D24:D26)-0.01</f>
        <v>80.8</v>
      </c>
      <c r="E23" s="32">
        <f>D23-C23</f>
        <v>17.399999999999999</v>
      </c>
      <c r="F23" s="31">
        <f>IF(C23=0,"N/A  ",E23/C23)</f>
        <v>0.27444794952681384</v>
      </c>
      <c r="G23" s="23"/>
    </row>
    <row r="24" spans="1:7" s="20" customFormat="1" x14ac:dyDescent="0.2">
      <c r="A24" s="42" t="s">
        <v>42</v>
      </c>
      <c r="B24" s="4">
        <v>51.15</v>
      </c>
      <c r="C24" s="9">
        <v>45.99</v>
      </c>
      <c r="D24" s="9">
        <v>56.99</v>
      </c>
      <c r="E24" s="9">
        <f>D24-C24</f>
        <v>11</v>
      </c>
      <c r="F24" s="10">
        <f>IF(C24=0,"N/A  ",E24/C24)</f>
        <v>0.23918243096325287</v>
      </c>
      <c r="G24" s="23" t="s">
        <v>29</v>
      </c>
    </row>
    <row r="25" spans="1:7" s="20" customFormat="1" x14ac:dyDescent="0.2">
      <c r="A25" s="42" t="s">
        <v>33</v>
      </c>
      <c r="B25" s="4">
        <v>13.9</v>
      </c>
      <c r="C25" s="9">
        <v>14.44</v>
      </c>
      <c r="D25" s="9">
        <v>19.84</v>
      </c>
      <c r="E25" s="9">
        <f>D25-C25</f>
        <v>5.4</v>
      </c>
      <c r="F25" s="10">
        <f>IF(C25=0,"N/A  ",E25/C25)</f>
        <v>0.37396121883656513</v>
      </c>
      <c r="G25" s="23" t="s">
        <v>29</v>
      </c>
    </row>
    <row r="26" spans="1:7" s="20" customFormat="1" x14ac:dyDescent="0.2">
      <c r="A26" s="42" t="s">
        <v>34</v>
      </c>
      <c r="B26" s="4">
        <v>2.94</v>
      </c>
      <c r="C26" s="9">
        <v>2.98</v>
      </c>
      <c r="D26" s="9">
        <v>3.98</v>
      </c>
      <c r="E26" s="9">
        <f>D26-C26</f>
        <v>1</v>
      </c>
      <c r="F26" s="10">
        <f>IF(C26=0,"N/A  ",E26/C26)</f>
        <v>0.33557046979865773</v>
      </c>
      <c r="G26" s="23" t="s">
        <v>29</v>
      </c>
    </row>
    <row r="27" spans="1:7" s="20" customFormat="1" ht="4.95" customHeight="1" x14ac:dyDescent="0.2">
      <c r="A27" s="42"/>
      <c r="C27" s="2"/>
      <c r="D27" s="2"/>
      <c r="E27" s="9"/>
      <c r="F27" s="10"/>
      <c r="G27" s="23"/>
    </row>
    <row r="28" spans="1:7" s="20" customFormat="1" x14ac:dyDescent="0.2">
      <c r="A28" s="41" t="s">
        <v>23</v>
      </c>
      <c r="B28" s="17">
        <f>SUM(B29,B30,B31,B33)</f>
        <v>73.98</v>
      </c>
      <c r="C28" s="18">
        <f>SUM(C29,C30,C31,C33)</f>
        <v>83.78</v>
      </c>
      <c r="D28" s="18">
        <f>SUM(D29,D30,D31,D33)</f>
        <v>83.13</v>
      </c>
      <c r="E28" s="18">
        <f>D28-C28</f>
        <v>-0.65000000000000568</v>
      </c>
      <c r="F28" s="11">
        <f>IF(C28=0,"N/A  ",E28/C28)</f>
        <v>-7.7584148961566688E-3</v>
      </c>
      <c r="G28" s="25"/>
    </row>
    <row r="29" spans="1:7" s="20" customFormat="1" x14ac:dyDescent="0.2">
      <c r="A29" s="34" t="s">
        <v>24</v>
      </c>
      <c r="B29" s="4">
        <v>34</v>
      </c>
      <c r="C29" s="9">
        <v>34.17</v>
      </c>
      <c r="D29" s="9">
        <v>32.44</v>
      </c>
      <c r="E29" s="9">
        <f>D29-C29</f>
        <v>-1.730000000000004</v>
      </c>
      <c r="F29" s="10">
        <f>IF(C29=0,"N/A  ",E29/C29)</f>
        <v>-5.0629206906643368E-2</v>
      </c>
      <c r="G29" s="23" t="s">
        <v>0</v>
      </c>
    </row>
    <row r="30" spans="1:7" s="20" customFormat="1" x14ac:dyDescent="0.2">
      <c r="A30" s="34" t="s">
        <v>8</v>
      </c>
      <c r="B30" s="4">
        <v>15.78</v>
      </c>
      <c r="C30" s="9">
        <v>20.86</v>
      </c>
      <c r="D30" s="9">
        <v>22.4</v>
      </c>
      <c r="E30" s="9">
        <f>D30-C30</f>
        <v>1.5399999999999991</v>
      </c>
      <c r="F30" s="10">
        <f>IF(C30=0,"N/A  ",E30/C30)</f>
        <v>7.3825503355704661E-2</v>
      </c>
      <c r="G30" s="23" t="s">
        <v>0</v>
      </c>
    </row>
    <row r="31" spans="1:7" s="20" customFormat="1" x14ac:dyDescent="0.2">
      <c r="A31" s="34" t="s">
        <v>44</v>
      </c>
      <c r="B31" s="4">
        <v>13.69</v>
      </c>
      <c r="C31" s="9">
        <v>13.07</v>
      </c>
      <c r="D31" s="9">
        <v>14.09</v>
      </c>
      <c r="E31" s="9">
        <f>D31-C31</f>
        <v>1.0199999999999996</v>
      </c>
      <c r="F31" s="10">
        <f>IF(C31=0,"N/A  ",E31/C31)</f>
        <v>7.8041315990818635E-2</v>
      </c>
      <c r="G31" s="23" t="s">
        <v>0</v>
      </c>
    </row>
    <row r="32" spans="1:7" s="20" customFormat="1" ht="7.2" customHeight="1" x14ac:dyDescent="0.2">
      <c r="A32" s="34"/>
      <c r="C32" s="2"/>
      <c r="D32" s="2"/>
      <c r="E32" s="9"/>
      <c r="F32" s="10"/>
      <c r="G32" s="23"/>
    </row>
    <row r="33" spans="1:7" s="20" customFormat="1" x14ac:dyDescent="0.2">
      <c r="A33" s="34" t="s">
        <v>9</v>
      </c>
      <c r="B33" s="22">
        <f>SUM(B34:B37)</f>
        <v>10.51</v>
      </c>
      <c r="C33" s="30">
        <f>SUM(C34:C37)</f>
        <v>15.68</v>
      </c>
      <c r="D33" s="30">
        <f>SUM(D34:D37)</f>
        <v>14.2</v>
      </c>
      <c r="E33" s="30">
        <f>D33-C33</f>
        <v>-1.4800000000000004</v>
      </c>
      <c r="F33" s="31">
        <f>IF(C33=0,"N/A  ",E33/C33)</f>
        <v>-9.4387755102040852E-2</v>
      </c>
      <c r="G33" s="23"/>
    </row>
    <row r="34" spans="1:7" s="20" customFormat="1" x14ac:dyDescent="0.2">
      <c r="A34" s="42" t="s">
        <v>1</v>
      </c>
      <c r="B34" s="37">
        <v>6.84</v>
      </c>
      <c r="C34" s="14">
        <v>8.86</v>
      </c>
      <c r="D34" s="14">
        <v>8.86</v>
      </c>
      <c r="E34" s="19">
        <f>D34-C34</f>
        <v>0</v>
      </c>
      <c r="F34" s="35">
        <f>IF(C34=0,"N/A  ",E34/C34)</f>
        <v>0</v>
      </c>
      <c r="G34" s="23" t="s">
        <v>29</v>
      </c>
    </row>
    <row r="35" spans="1:7" s="20" customFormat="1" x14ac:dyDescent="0.2">
      <c r="A35" s="42" t="s">
        <v>7</v>
      </c>
      <c r="B35" s="37">
        <v>0.35</v>
      </c>
      <c r="C35" s="14">
        <v>0.34</v>
      </c>
      <c r="D35" s="14">
        <v>0.38</v>
      </c>
      <c r="E35" s="9">
        <f>D35-C35</f>
        <v>3.999999999999998E-2</v>
      </c>
      <c r="F35" s="10">
        <f>IF(C35=0,"N/A  ",E35/C35)</f>
        <v>0.11764705882352934</v>
      </c>
      <c r="G35" s="23" t="s">
        <v>29</v>
      </c>
    </row>
    <row r="36" spans="1:7" s="20" customFormat="1" x14ac:dyDescent="0.2">
      <c r="A36" s="42" t="s">
        <v>2</v>
      </c>
      <c r="B36" s="37">
        <v>1.01</v>
      </c>
      <c r="C36" s="14">
        <v>1.01</v>
      </c>
      <c r="D36" s="14">
        <v>1.44</v>
      </c>
      <c r="E36" s="9">
        <f>D36-C36</f>
        <v>0.42999999999999994</v>
      </c>
      <c r="F36" s="10">
        <f>IF(C36=0,"N/A  ",E36/C36)</f>
        <v>0.42574257425742568</v>
      </c>
      <c r="G36" s="23" t="s">
        <v>29</v>
      </c>
    </row>
    <row r="37" spans="1:7" s="20" customFormat="1" x14ac:dyDescent="0.2">
      <c r="A37" s="42" t="s">
        <v>3</v>
      </c>
      <c r="B37" s="37">
        <v>2.31</v>
      </c>
      <c r="C37" s="14">
        <v>5.47</v>
      </c>
      <c r="D37" s="14">
        <v>3.52</v>
      </c>
      <c r="E37" s="9">
        <f>D37-C37</f>
        <v>-1.9499999999999997</v>
      </c>
      <c r="F37" s="10">
        <f>IF(C37=0,"N/A  ",E37/C37)</f>
        <v>-0.35648994515539301</v>
      </c>
      <c r="G37" s="23" t="s">
        <v>29</v>
      </c>
    </row>
    <row r="38" spans="1:7" s="20" customFormat="1" ht="4.95" customHeight="1" x14ac:dyDescent="0.2">
      <c r="A38" s="42"/>
      <c r="C38" s="2"/>
      <c r="D38" s="2"/>
      <c r="E38" s="9"/>
      <c r="F38" s="10"/>
      <c r="G38" s="23"/>
    </row>
    <row r="39" spans="1:7" s="20" customFormat="1" x14ac:dyDescent="0.2">
      <c r="A39" s="41" t="s">
        <v>25</v>
      </c>
      <c r="B39" s="17">
        <v>2.7</v>
      </c>
      <c r="C39" s="18">
        <v>8.93</v>
      </c>
      <c r="D39" s="18">
        <v>43.29</v>
      </c>
      <c r="E39" s="18">
        <f>D39-C39</f>
        <v>34.36</v>
      </c>
      <c r="F39" s="11">
        <f>IF(C39=0,"N/A  ",E39/C39)</f>
        <v>3.8477043673012319</v>
      </c>
      <c r="G39" s="25" t="s">
        <v>0</v>
      </c>
    </row>
    <row r="40" spans="1:7" s="7" customFormat="1" ht="7.2" customHeight="1" x14ac:dyDescent="0.2">
      <c r="A40" s="43"/>
      <c r="C40" s="3"/>
      <c r="D40" s="3"/>
      <c r="E40" s="14"/>
      <c r="F40" s="12"/>
      <c r="G40" s="24"/>
    </row>
    <row r="41" spans="1:7" s="20" customFormat="1" x14ac:dyDescent="0.2">
      <c r="A41" s="41" t="s">
        <v>10</v>
      </c>
      <c r="B41" s="17">
        <v>4.1500000000000004</v>
      </c>
      <c r="C41" s="18">
        <v>4.37</v>
      </c>
      <c r="D41" s="18">
        <v>4.38</v>
      </c>
      <c r="E41" s="18">
        <f>D41-C41</f>
        <v>9.9999999999997868E-3</v>
      </c>
      <c r="F41" s="11">
        <f>IF(C41=0,"N/A  ",E41/C41)</f>
        <v>2.2883295194507519E-3</v>
      </c>
      <c r="G41" s="25" t="s">
        <v>5</v>
      </c>
    </row>
    <row r="42" spans="1:7" s="7" customFormat="1" ht="7.2" customHeight="1" x14ac:dyDescent="0.2">
      <c r="A42" s="43"/>
      <c r="C42" s="3"/>
      <c r="D42" s="3"/>
      <c r="E42" s="14"/>
      <c r="F42" s="12"/>
      <c r="G42" s="24"/>
    </row>
    <row r="43" spans="1:7" s="20" customFormat="1" x14ac:dyDescent="0.2">
      <c r="A43" s="41" t="s">
        <v>26</v>
      </c>
      <c r="B43" s="17">
        <v>14.6</v>
      </c>
      <c r="C43" s="18">
        <v>15.16</v>
      </c>
      <c r="D43" s="18">
        <v>15.2</v>
      </c>
      <c r="E43" s="18">
        <f>D43-C43</f>
        <v>3.9999999999999147E-2</v>
      </c>
      <c r="F43" s="11">
        <f>IF(C43=0,"N/A  ",E43/C43)</f>
        <v>2.6385224274405768E-3</v>
      </c>
      <c r="G43" s="25" t="s">
        <v>6</v>
      </c>
    </row>
    <row r="44" spans="1:7" s="7" customFormat="1" ht="7.2" customHeight="1" thickBot="1" x14ac:dyDescent="0.25">
      <c r="A44" s="44"/>
      <c r="B44" s="8"/>
      <c r="C44" s="8"/>
      <c r="D44" s="8"/>
      <c r="E44" s="8"/>
      <c r="F44" s="8"/>
      <c r="G44" s="26"/>
    </row>
    <row r="45" spans="1:7" s="20" customFormat="1" ht="12.6" thickBot="1" x14ac:dyDescent="0.3">
      <c r="A45" s="40" t="s">
        <v>27</v>
      </c>
      <c r="B45" s="15">
        <f>SUM(B5,B13,B17,B28,B39,B41,B43)</f>
        <v>448.83</v>
      </c>
      <c r="C45" s="15">
        <f>SUM(C5,C13,C17,C28,C39,C41,C43)</f>
        <v>477.54000000000008</v>
      </c>
      <c r="D45" s="15">
        <f>SUM(D5,D13,D17,D28,D39,D41,D43)-0.01</f>
        <v>541.53000000000009</v>
      </c>
      <c r="E45" s="15">
        <f>D45-C45</f>
        <v>63.990000000000009</v>
      </c>
      <c r="F45" s="16">
        <f>IF(C45=0,"N/A  ",E45/C45)</f>
        <v>0.13399924613644931</v>
      </c>
      <c r="G45" s="27"/>
    </row>
    <row r="46" spans="1:7" s="6" customFormat="1" ht="13.2" customHeight="1" x14ac:dyDescent="0.3">
      <c r="A46" s="45" t="s">
        <v>28</v>
      </c>
      <c r="G46" s="28"/>
    </row>
    <row r="47" spans="1:7" ht="33.6" customHeight="1" x14ac:dyDescent="0.2">
      <c r="A47" s="47" t="s">
        <v>43</v>
      </c>
      <c r="B47" s="48"/>
      <c r="C47" s="48"/>
      <c r="D47" s="48"/>
      <c r="E47" s="48"/>
      <c r="F47" s="48"/>
      <c r="G47" s="48"/>
    </row>
  </sheetData>
  <mergeCells count="9">
    <mergeCell ref="A47:G47"/>
    <mergeCell ref="G3:G4"/>
    <mergeCell ref="A3:A4"/>
    <mergeCell ref="A1:G1"/>
    <mergeCell ref="A2:G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  <ignoredErrors>
    <ignoredError sqref="C18 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Ex, by Maj Comp</vt:lpstr>
      <vt:lpstr>'Org Ex, by Maj Comp'!Print_Area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2015-08-14T15:08:41Z</cp:lastPrinted>
  <dcterms:created xsi:type="dcterms:W3CDTF">2014-03-20T19:20:58Z</dcterms:created>
  <dcterms:modified xsi:type="dcterms:W3CDTF">2016-02-05T23:16:00Z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