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448" windowHeight="2448"/>
  </bookViews>
  <sheets>
    <sheet name="MPS Facilities" sheetId="1" r:id="rId1"/>
  </sheets>
  <calcPr calcId="152511" concurrentCalc="0"/>
</workbook>
</file>

<file path=xl/calcChain.xml><?xml version="1.0" encoding="utf-8"?>
<calcChain xmlns="http://schemas.openxmlformats.org/spreadsheetml/2006/main">
  <c r="F21" i="1" l="1"/>
  <c r="E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C5" i="1"/>
  <c r="D5" i="1"/>
  <c r="E5" i="1"/>
  <c r="F5" i="1"/>
  <c r="B5" i="1"/>
</calcChain>
</file>

<file path=xl/sharedStrings.xml><?xml version="1.0" encoding="utf-8"?>
<sst xmlns="http://schemas.openxmlformats.org/spreadsheetml/2006/main" count="31" uniqueCount="31">
  <si>
    <t>(Dollars in Millions)</t>
  </si>
  <si>
    <t>Amount</t>
  </si>
  <si>
    <t>Percent</t>
  </si>
  <si>
    <t>Totals may not add due to rounding.</t>
  </si>
  <si>
    <t>FY 2015 Actual</t>
  </si>
  <si>
    <t>FY 2016
Estimate</t>
  </si>
  <si>
    <t>FY 2017 Request</t>
  </si>
  <si>
    <t>Change Over
FY 2016 Estimate</t>
  </si>
  <si>
    <t xml:space="preserve"> </t>
  </si>
  <si>
    <t>MPS Funding for Facilities</t>
  </si>
  <si>
    <t>Total, Facilities</t>
  </si>
  <si>
    <t xml:space="preserve">Arecibo Observatory </t>
  </si>
  <si>
    <t>Atacama Large Millimeter Array (ALMA)</t>
  </si>
  <si>
    <r>
      <t>Cornell High Energy Synchrotron Source (CHESS)</t>
    </r>
    <r>
      <rPr>
        <vertAlign val="superscript"/>
        <sz val="9"/>
        <rFont val="Arial"/>
        <family val="2"/>
      </rPr>
      <t>1</t>
    </r>
  </si>
  <si>
    <t>Daniel K. Inouye Solar Telescope (DKIST)</t>
  </si>
  <si>
    <t>Gemini Observatory</t>
  </si>
  <si>
    <t>IceCube Neutrino Observatory (IceCube)</t>
  </si>
  <si>
    <t>Large Hadron Collider (LHC)</t>
  </si>
  <si>
    <t>Laser-Interferometer Gravitational Wave Observatory (LIGO)</t>
  </si>
  <si>
    <r>
      <t>National High Magnetic Field Laboratory (NHMFL)</t>
    </r>
    <r>
      <rPr>
        <vertAlign val="superscript"/>
        <sz val="9"/>
        <rFont val="Arial"/>
        <family val="2"/>
      </rPr>
      <t>2</t>
    </r>
  </si>
  <si>
    <t>National Nanotechnology Coordinated Infrastructure (NNCI)</t>
  </si>
  <si>
    <t>National Optical Astronomy Observatories (NOAO)</t>
  </si>
  <si>
    <r>
      <t>National Radio Astronomy Observatories (NRAO)</t>
    </r>
    <r>
      <rPr>
        <vertAlign val="superscript"/>
        <sz val="9"/>
        <rFont val="Arial"/>
        <family val="2"/>
      </rPr>
      <t>3</t>
    </r>
  </si>
  <si>
    <r>
      <t>National Solar Observatory (NSO)</t>
    </r>
    <r>
      <rPr>
        <vertAlign val="superscript"/>
        <sz val="9"/>
        <rFont val="Arial"/>
        <family val="2"/>
      </rPr>
      <t>4</t>
    </r>
  </si>
  <si>
    <t>National Superconducting Cyclotron Laboratory (NSCL)</t>
  </si>
  <si>
    <t>Center for High Resolution Neutron Scattering (CHRNS)</t>
  </si>
  <si>
    <r>
      <t>Other Astronomical Facilities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</si>
  <si>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Forward funding of $1.97 million in FY 2015 reduced the amount required in FY 2016.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</si>
  <si>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Forward funding of $11.88 million ($10.0 million from DMR and $1.88 million from CHE) in FY 2015 reduced the amount required in FY 2016.</t>
    </r>
  </si>
  <si>
    <r>
      <t xml:space="preserve">3 </t>
    </r>
    <r>
      <rPr>
        <sz val="8"/>
        <rFont val="Arial"/>
        <family val="2"/>
      </rPr>
      <t xml:space="preserve">The decrease in NRAO support is due to the separation of the Green Bank Observatory and the Very Long Baseline Array from NRAO and ALMA; this funding is now under the "Other Astronomical Facilities" line in this table. </t>
    </r>
  </si>
  <si>
    <r>
      <t>4</t>
    </r>
    <r>
      <rPr>
        <sz val="8"/>
        <rFont val="Arial"/>
        <family val="2"/>
      </rPr>
      <t xml:space="preserve"> Totals presented do not include $5.0 million in FY 2015, $9.0 million in FY 2016, and $11.50 million in FY 2017 for operations and maintenance support for the DKIST facility construction project.  That funding is captured as part of the total presented in the DKIST line above.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</si>
</sst>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  <font>
      <b/>
      <sz val="10"/>
      <color indexed="8"/>
      <name val="Arial"/>
      <family val="2"/>
    </font>
    <font>
      <sz val="8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3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5" fontId="3" fillId="0" borderId="0" xfId="1" applyNumberFormat="1" applyFont="1" applyBorder="1" applyAlignment="1">
      <alignment horizontal="right"/>
    </xf>
    <xf numFmtId="166" fontId="3" fillId="0" borderId="0" xfId="0" applyNumberFormat="1" applyFont="1" applyFill="1" applyBorder="1" applyAlignment="1"/>
    <xf numFmtId="166" fontId="3" fillId="0" borderId="0" xfId="0" applyNumberFormat="1" applyFont="1" applyBorder="1" applyAlignment="1"/>
    <xf numFmtId="0" fontId="5" fillId="0" borderId="4" xfId="0" applyFont="1" applyBorder="1" applyAlignment="1">
      <alignment horizontal="left"/>
    </xf>
    <xf numFmtId="164" fontId="5" fillId="0" borderId="0" xfId="0" applyNumberFormat="1" applyFont="1" applyBorder="1" applyAlignment="1"/>
    <xf numFmtId="165" fontId="5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9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justify" vertical="top"/>
    </xf>
    <xf numFmtId="0" fontId="6" fillId="0" borderId="2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="98" workbookViewId="0">
      <selection activeCell="A27" sqref="A27"/>
    </sheetView>
  </sheetViews>
  <sheetFormatPr defaultColWidth="8.88671875" defaultRowHeight="13.2" x14ac:dyDescent="0.25"/>
  <cols>
    <col min="1" max="1" width="49.88671875" style="12" customWidth="1"/>
    <col min="2" max="6" width="8.44140625" style="12" customWidth="1"/>
    <col min="7" max="7" width="7.33203125" style="12" customWidth="1"/>
    <col min="8" max="16384" width="8.88671875" style="12"/>
  </cols>
  <sheetData>
    <row r="1" spans="1:6" x14ac:dyDescent="0.25">
      <c r="A1" s="23" t="s">
        <v>9</v>
      </c>
      <c r="B1" s="23"/>
      <c r="C1" s="23"/>
      <c r="D1" s="23"/>
      <c r="E1" s="24"/>
      <c r="F1" s="24"/>
    </row>
    <row r="2" spans="1:6" ht="13.8" thickBot="1" x14ac:dyDescent="0.3">
      <c r="A2" s="25" t="s">
        <v>0</v>
      </c>
      <c r="B2" s="26"/>
      <c r="C2" s="26"/>
      <c r="D2" s="26"/>
      <c r="E2" s="27"/>
      <c r="F2" s="27"/>
    </row>
    <row r="3" spans="1:6" ht="25.2" customHeight="1" x14ac:dyDescent="0.25">
      <c r="A3" s="2"/>
      <c r="B3" s="28" t="s">
        <v>4</v>
      </c>
      <c r="C3" s="28" t="s">
        <v>5</v>
      </c>
      <c r="D3" s="30" t="s">
        <v>6</v>
      </c>
      <c r="E3" s="32" t="s">
        <v>7</v>
      </c>
      <c r="F3" s="32"/>
    </row>
    <row r="4" spans="1:6" ht="13.95" customHeight="1" x14ac:dyDescent="0.25">
      <c r="A4" s="3"/>
      <c r="B4" s="29"/>
      <c r="C4" s="29"/>
      <c r="D4" s="31"/>
      <c r="E4" s="1" t="s">
        <v>1</v>
      </c>
      <c r="F4" s="1" t="s">
        <v>2</v>
      </c>
    </row>
    <row r="5" spans="1:6" s="13" customFormat="1" ht="13.95" customHeight="1" x14ac:dyDescent="0.25">
      <c r="A5" s="8" t="s">
        <v>10</v>
      </c>
      <c r="B5" s="9">
        <f>SUM(B6:B21)</f>
        <v>279.41999999999996</v>
      </c>
      <c r="C5" s="9">
        <f>SUM(C6:C21)</f>
        <v>269.5</v>
      </c>
      <c r="D5" s="9">
        <f>SUM(D6:D21)</f>
        <v>294.58000000000004</v>
      </c>
      <c r="E5" s="9">
        <f>D5-C5</f>
        <v>25.080000000000041</v>
      </c>
      <c r="F5" s="10">
        <f>IF(C5=0,"N/A  ",E5/C5)</f>
        <v>9.3061224489796077E-2</v>
      </c>
    </row>
    <row r="6" spans="1:6" ht="13.95" customHeight="1" x14ac:dyDescent="0.25">
      <c r="A6" s="11" t="s">
        <v>11</v>
      </c>
      <c r="B6" s="7">
        <v>4.01</v>
      </c>
      <c r="C6" s="7">
        <v>4.0999999999999996</v>
      </c>
      <c r="D6" s="6">
        <v>4.2</v>
      </c>
      <c r="E6" s="7">
        <f>D6-C6</f>
        <v>0.10000000000000053</v>
      </c>
      <c r="F6" s="5">
        <f>IF(C6=0,"N/A  ",E6/C6)</f>
        <v>2.4390243902439157E-2</v>
      </c>
    </row>
    <row r="7" spans="1:6" x14ac:dyDescent="0.25">
      <c r="A7" s="14" t="s">
        <v>12</v>
      </c>
      <c r="B7" s="7">
        <v>40.17</v>
      </c>
      <c r="C7" s="7">
        <v>40.35</v>
      </c>
      <c r="D7" s="7">
        <v>43.25</v>
      </c>
      <c r="E7" s="7">
        <f>D7-C7</f>
        <v>2.8999999999999986</v>
      </c>
      <c r="F7" s="5">
        <f>IF(C7=0,"N/A  ",E7/C7)</f>
        <v>7.1871127633209381E-2</v>
      </c>
    </row>
    <row r="8" spans="1:6" ht="13.8" x14ac:dyDescent="0.25">
      <c r="A8" s="14" t="s">
        <v>13</v>
      </c>
      <c r="B8" s="7">
        <v>11.97</v>
      </c>
      <c r="C8" s="7">
        <v>8.0299999999999994</v>
      </c>
      <c r="D8" s="7">
        <v>10</v>
      </c>
      <c r="E8" s="7">
        <f>D8-C8</f>
        <v>1.9700000000000006</v>
      </c>
      <c r="F8" s="5">
        <f>IF(C8=0,"N/A  ",E8/C8)</f>
        <v>0.24533001245330022</v>
      </c>
    </row>
    <row r="9" spans="1:6" x14ac:dyDescent="0.25">
      <c r="A9" s="4" t="s">
        <v>14</v>
      </c>
      <c r="B9" s="7">
        <v>7</v>
      </c>
      <c r="C9" s="7">
        <v>11</v>
      </c>
      <c r="D9" s="7">
        <v>16</v>
      </c>
      <c r="E9" s="7">
        <f>D9-C9</f>
        <v>5</v>
      </c>
      <c r="F9" s="5">
        <f>IF(C9=0,"N/A  ",E9/C9)</f>
        <v>0.45454545454545453</v>
      </c>
    </row>
    <row r="10" spans="1:6" x14ac:dyDescent="0.25">
      <c r="A10" s="4" t="s">
        <v>15</v>
      </c>
      <c r="B10" s="7">
        <v>20.61</v>
      </c>
      <c r="C10" s="7">
        <v>19.88</v>
      </c>
      <c r="D10" s="7">
        <v>20.420000000000002</v>
      </c>
      <c r="E10" s="7">
        <f t="shared" ref="E10:E16" si="0">D10-C10</f>
        <v>0.5400000000000027</v>
      </c>
      <c r="F10" s="5">
        <f t="shared" ref="F10:F16" si="1">IF(C10=0,"N/A  ",E10/C10)</f>
        <v>2.7162977867203356E-2</v>
      </c>
    </row>
    <row r="11" spans="1:6" x14ac:dyDescent="0.25">
      <c r="A11" s="4" t="s">
        <v>16</v>
      </c>
      <c r="B11" s="7">
        <v>3.45</v>
      </c>
      <c r="C11" s="7">
        <v>3.45</v>
      </c>
      <c r="D11" s="7">
        <v>3.5</v>
      </c>
      <c r="E11" s="7">
        <f>D11-C11</f>
        <v>4.9999999999999822E-2</v>
      </c>
      <c r="F11" s="5">
        <f>IF(C11=0,"N/A  ",E11/C11)</f>
        <v>1.4492753623188354E-2</v>
      </c>
    </row>
    <row r="12" spans="1:6" x14ac:dyDescent="0.25">
      <c r="A12" s="4" t="s">
        <v>17</v>
      </c>
      <c r="B12" s="7">
        <v>18</v>
      </c>
      <c r="C12" s="6">
        <v>18</v>
      </c>
      <c r="D12" s="7">
        <v>20.5</v>
      </c>
      <c r="E12" s="7">
        <f>D12-C12</f>
        <v>2.5</v>
      </c>
      <c r="F12" s="5">
        <f>IF(C12=0,"N/A  ",E12/C12)</f>
        <v>0.1388888888888889</v>
      </c>
    </row>
    <row r="13" spans="1:6" x14ac:dyDescent="0.25">
      <c r="A13" s="4" t="s">
        <v>18</v>
      </c>
      <c r="B13" s="7">
        <v>33</v>
      </c>
      <c r="C13" s="7">
        <v>39.43</v>
      </c>
      <c r="D13" s="7">
        <v>39.43</v>
      </c>
      <c r="E13" s="7">
        <f t="shared" si="0"/>
        <v>0</v>
      </c>
      <c r="F13" s="5">
        <f t="shared" si="1"/>
        <v>0</v>
      </c>
    </row>
    <row r="14" spans="1:6" ht="13.8" x14ac:dyDescent="0.25">
      <c r="A14" s="4" t="s">
        <v>19</v>
      </c>
      <c r="B14" s="7">
        <v>35.92</v>
      </c>
      <c r="C14" s="7">
        <v>22.78</v>
      </c>
      <c r="D14" s="7">
        <v>35.78</v>
      </c>
      <c r="E14" s="7">
        <f>D14-C14</f>
        <v>13</v>
      </c>
      <c r="F14" s="5">
        <f>IF(C14=0,"N/A  ",E14/C14)</f>
        <v>0.57067603160667246</v>
      </c>
    </row>
    <row r="15" spans="1:6" x14ac:dyDescent="0.25">
      <c r="A15" s="4" t="s">
        <v>20</v>
      </c>
      <c r="B15" s="7">
        <v>2.88</v>
      </c>
      <c r="C15" s="7">
        <v>2.88</v>
      </c>
      <c r="D15" s="7">
        <v>2.88</v>
      </c>
      <c r="E15" s="7">
        <f>D15-C15</f>
        <v>0</v>
      </c>
      <c r="F15" s="5">
        <f>IF(C15=0,"N/A  ",E15/C15)</f>
        <v>0</v>
      </c>
    </row>
    <row r="16" spans="1:6" x14ac:dyDescent="0.25">
      <c r="A16" s="4" t="s">
        <v>21</v>
      </c>
      <c r="B16" s="7">
        <v>25.5</v>
      </c>
      <c r="C16" s="7">
        <v>21.6</v>
      </c>
      <c r="D16" s="7">
        <v>21.83</v>
      </c>
      <c r="E16" s="7">
        <f t="shared" si="0"/>
        <v>0.22999999999999687</v>
      </c>
      <c r="F16" s="5">
        <f t="shared" si="1"/>
        <v>1.0648148148148002E-2</v>
      </c>
    </row>
    <row r="17" spans="1:6" ht="13.8" x14ac:dyDescent="0.25">
      <c r="A17" s="4" t="s">
        <v>22</v>
      </c>
      <c r="B17" s="7">
        <v>43.14</v>
      </c>
      <c r="C17" s="7">
        <v>41.73</v>
      </c>
      <c r="D17" s="7">
        <v>32</v>
      </c>
      <c r="E17" s="7">
        <f>D17-C17</f>
        <v>-9.7299999999999969</v>
      </c>
      <c r="F17" s="5">
        <f>IF(C17=0,"N/A  ",E17/C17)</f>
        <v>-0.23316558830577516</v>
      </c>
    </row>
    <row r="18" spans="1:6" ht="13.8" x14ac:dyDescent="0.25">
      <c r="A18" s="4" t="s">
        <v>23</v>
      </c>
      <c r="B18" s="7">
        <v>8</v>
      </c>
      <c r="C18" s="7">
        <v>9.5</v>
      </c>
      <c r="D18" s="7">
        <v>6</v>
      </c>
      <c r="E18" s="7">
        <f>D18-C18</f>
        <v>-3.5</v>
      </c>
      <c r="F18" s="5">
        <f>IF(C18=0,"N/A  ",E18/C18)</f>
        <v>-0.36842105263157893</v>
      </c>
    </row>
    <row r="19" spans="1:6" x14ac:dyDescent="0.25">
      <c r="A19" s="4" t="s">
        <v>24</v>
      </c>
      <c r="B19" s="7">
        <v>23</v>
      </c>
      <c r="C19" s="7">
        <v>24</v>
      </c>
      <c r="D19" s="7">
        <v>24.5</v>
      </c>
      <c r="E19" s="7">
        <f>D19-C19</f>
        <v>0.5</v>
      </c>
      <c r="F19" s="5">
        <f>IF(C19=0,"N/A  ",E19/C19)</f>
        <v>2.0833333333333332E-2</v>
      </c>
    </row>
    <row r="20" spans="1:6" x14ac:dyDescent="0.25">
      <c r="A20" s="4" t="s">
        <v>25</v>
      </c>
      <c r="B20" s="7">
        <v>2.77</v>
      </c>
      <c r="C20" s="7">
        <v>2.77</v>
      </c>
      <c r="D20" s="7">
        <v>2.79</v>
      </c>
      <c r="E20" s="7">
        <f>D20-C20</f>
        <v>2.0000000000000018E-2</v>
      </c>
      <c r="F20" s="5">
        <f>IF(C20=0,"N/A  ",E20/C20)</f>
        <v>7.2202166064982013E-3</v>
      </c>
    </row>
    <row r="21" spans="1:6" ht="14.4" thickBot="1" x14ac:dyDescent="0.3">
      <c r="A21" s="14" t="s">
        <v>26</v>
      </c>
      <c r="B21" s="6">
        <v>0</v>
      </c>
      <c r="C21" s="6">
        <v>0</v>
      </c>
      <c r="D21" s="6">
        <v>11.5</v>
      </c>
      <c r="E21" s="6">
        <f>D21-C21</f>
        <v>11.5</v>
      </c>
      <c r="F21" s="5" t="str">
        <f>IF(C21=0,"N/A  ",E21/C21)</f>
        <v xml:space="preserve">N/A  </v>
      </c>
    </row>
    <row r="22" spans="1:6" s="15" customFormat="1" ht="10.199999999999999" x14ac:dyDescent="0.2">
      <c r="A22" s="21" t="s">
        <v>3</v>
      </c>
      <c r="B22" s="21"/>
      <c r="C22" s="21"/>
      <c r="D22" s="21"/>
      <c r="E22" s="21"/>
      <c r="F22" s="21"/>
    </row>
    <row r="23" spans="1:6" s="15" customFormat="1" ht="13.2" customHeight="1" x14ac:dyDescent="0.2">
      <c r="A23" s="22" t="s">
        <v>27</v>
      </c>
      <c r="B23" s="22"/>
      <c r="C23" s="22"/>
      <c r="D23" s="22"/>
      <c r="E23" s="22"/>
      <c r="F23" s="22"/>
    </row>
    <row r="24" spans="1:6" s="15" customFormat="1" ht="16.2" customHeight="1" x14ac:dyDescent="0.2">
      <c r="A24" s="22" t="s">
        <v>28</v>
      </c>
      <c r="B24" s="22"/>
      <c r="C24" s="22"/>
      <c r="D24" s="22"/>
      <c r="E24" s="22"/>
      <c r="F24" s="22"/>
    </row>
    <row r="25" spans="1:6" s="16" customFormat="1" ht="22.8" customHeight="1" x14ac:dyDescent="0.25">
      <c r="A25" s="17" t="s">
        <v>29</v>
      </c>
      <c r="B25" s="18"/>
      <c r="C25" s="18"/>
      <c r="D25" s="18"/>
      <c r="E25" s="18"/>
      <c r="F25" s="18"/>
    </row>
    <row r="26" spans="1:6" s="15" customFormat="1" ht="32.25" customHeight="1" x14ac:dyDescent="0.2">
      <c r="A26" s="19" t="s">
        <v>30</v>
      </c>
      <c r="B26" s="20"/>
      <c r="C26" s="20"/>
      <c r="D26" s="20"/>
      <c r="E26" s="20"/>
      <c r="F26" s="20"/>
    </row>
    <row r="27" spans="1:6" x14ac:dyDescent="0.25">
      <c r="A27" s="12" t="s">
        <v>8</v>
      </c>
    </row>
  </sheetData>
  <mergeCells count="11">
    <mergeCell ref="A1:F1"/>
    <mergeCell ref="A2:F2"/>
    <mergeCell ref="B3:B4"/>
    <mergeCell ref="C3:C4"/>
    <mergeCell ref="D3:D4"/>
    <mergeCell ref="E3:F3"/>
    <mergeCell ref="A25:F25"/>
    <mergeCell ref="A26:F26"/>
    <mergeCell ref="A22:F22"/>
    <mergeCell ref="A23:F23"/>
    <mergeCell ref="A24:F2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Facilities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2016-02-05T22:26:35Z</cp:lastPrinted>
  <dcterms:created xsi:type="dcterms:W3CDTF">2014-12-05T21:14:53Z</dcterms:created>
  <dcterms:modified xsi:type="dcterms:W3CDTF">2016-02-05T23:50:01Z</dcterms:modified>
</cp:coreProperties>
</file>