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bookViews>
    <workbookView xWindow="0" yWindow="460" windowWidth="22980" windowHeight="9700"/>
  </bookViews>
  <sheets>
    <sheet name="RI Summ-FY17 Request" sheetId="13" r:id="rId1"/>
  </sheets>
  <definedNames>
    <definedName name="_xlnm.Print_Area" localSheetId="0">'RI Summ-FY17 Request'!$A$1:$I$59</definedName>
  </definedNames>
  <calcPr calcId="152511" concurrentCalc="0"/>
</workbook>
</file>

<file path=xl/calcChain.xml><?xml version="1.0" encoding="utf-8"?>
<calcChain xmlns="http://schemas.openxmlformats.org/spreadsheetml/2006/main">
  <c r="D8" i="13" l="1"/>
  <c r="D30" i="13"/>
  <c r="D37" i="13"/>
  <c r="D46" i="13"/>
  <c r="D48" i="13"/>
  <c r="G8" i="13"/>
  <c r="G30" i="13"/>
  <c r="G37" i="13"/>
  <c r="G46" i="13"/>
  <c r="G48" i="13"/>
  <c r="H48" i="13"/>
  <c r="I48" i="13"/>
  <c r="F9" i="13"/>
  <c r="F10" i="13"/>
  <c r="F11" i="13"/>
  <c r="F12" i="13"/>
  <c r="F13" i="13"/>
  <c r="F14" i="13"/>
  <c r="F15" i="13"/>
  <c r="F16" i="13"/>
  <c r="F17" i="13"/>
  <c r="F18" i="13"/>
  <c r="F19" i="13"/>
  <c r="F20" i="13"/>
  <c r="F21" i="13"/>
  <c r="F22" i="13"/>
  <c r="F23" i="13"/>
  <c r="F25" i="13"/>
  <c r="F26" i="13"/>
  <c r="F28" i="13"/>
  <c r="F29" i="13"/>
  <c r="F8" i="13"/>
  <c r="F31" i="13"/>
  <c r="F32" i="13"/>
  <c r="F33" i="13"/>
  <c r="F34" i="13"/>
  <c r="F35" i="13"/>
  <c r="F36" i="13"/>
  <c r="F30" i="13"/>
  <c r="F38" i="13"/>
  <c r="F39" i="13"/>
  <c r="F40" i="13"/>
  <c r="F41" i="13"/>
  <c r="F42" i="13"/>
  <c r="F43" i="13"/>
  <c r="F44" i="13"/>
  <c r="F45" i="13"/>
  <c r="F37" i="13"/>
  <c r="F46" i="13"/>
  <c r="F47" i="13"/>
  <c r="F48" i="13"/>
  <c r="E8" i="13"/>
  <c r="E30" i="13"/>
  <c r="E37" i="13"/>
  <c r="E46" i="13"/>
  <c r="E48" i="13"/>
  <c r="C8" i="13"/>
  <c r="C30" i="13"/>
  <c r="C37" i="13"/>
  <c r="C46" i="13"/>
  <c r="C48" i="13"/>
  <c r="H47" i="13"/>
  <c r="I47" i="13"/>
  <c r="H46" i="13"/>
  <c r="I46" i="13"/>
  <c r="H45" i="13"/>
  <c r="I45" i="13"/>
  <c r="H44" i="13"/>
  <c r="I44" i="13"/>
  <c r="H43" i="13"/>
  <c r="I43" i="13"/>
  <c r="H42" i="13"/>
  <c r="I42" i="13"/>
  <c r="H41" i="13"/>
  <c r="I41" i="13"/>
  <c r="H40" i="13"/>
  <c r="I40" i="13"/>
  <c r="H39" i="13"/>
  <c r="I39" i="13"/>
  <c r="H38" i="13"/>
  <c r="I38" i="13"/>
  <c r="H37" i="13"/>
  <c r="I37" i="13"/>
  <c r="H36" i="13"/>
  <c r="I36" i="13"/>
  <c r="H35" i="13"/>
  <c r="I35" i="13"/>
  <c r="I34" i="13"/>
  <c r="H34" i="13"/>
  <c r="H33" i="13"/>
  <c r="I33" i="13"/>
  <c r="H32" i="13"/>
  <c r="I32" i="13"/>
  <c r="H31" i="13"/>
  <c r="I31" i="13"/>
  <c r="H30" i="13"/>
  <c r="I30" i="13"/>
  <c r="H29" i="13"/>
  <c r="I29" i="13"/>
  <c r="H28" i="13"/>
  <c r="I28" i="13"/>
  <c r="H26" i="13"/>
  <c r="I26" i="13"/>
  <c r="H25" i="13"/>
  <c r="I25" i="13"/>
  <c r="H24" i="13"/>
  <c r="I24" i="13"/>
  <c r="H23" i="13"/>
  <c r="I23" i="13"/>
  <c r="H22" i="13"/>
  <c r="I22" i="13"/>
  <c r="H21" i="13"/>
  <c r="I21" i="13"/>
  <c r="H20" i="13"/>
  <c r="I20" i="13"/>
  <c r="H19" i="13"/>
  <c r="I19" i="13"/>
  <c r="H18" i="13"/>
  <c r="I18" i="13"/>
  <c r="H17" i="13"/>
  <c r="I17" i="13"/>
  <c r="H16" i="13"/>
  <c r="I16" i="13"/>
  <c r="H15" i="13"/>
  <c r="I15" i="13"/>
  <c r="H14" i="13"/>
  <c r="I14" i="13"/>
  <c r="H13" i="13"/>
  <c r="I13" i="13"/>
  <c r="H12" i="13"/>
  <c r="I12" i="13"/>
  <c r="H11" i="13"/>
  <c r="I11" i="13"/>
  <c r="H10" i="13"/>
  <c r="I10" i="13"/>
  <c r="H9" i="13"/>
  <c r="I9" i="13"/>
  <c r="H8" i="13"/>
  <c r="I8" i="13"/>
</calcChain>
</file>

<file path=xl/sharedStrings.xml><?xml version="1.0" encoding="utf-8"?>
<sst xmlns="http://schemas.openxmlformats.org/spreadsheetml/2006/main" count="64" uniqueCount="64">
  <si>
    <t>(Dollars in Millions)</t>
  </si>
  <si>
    <t>Amount</t>
  </si>
  <si>
    <t>Percent</t>
  </si>
  <si>
    <t>Totals may not add due to rounding.</t>
  </si>
  <si>
    <t>National Science Foundation</t>
  </si>
  <si>
    <t>Facilities</t>
  </si>
  <si>
    <t>Arecibo Observatory</t>
  </si>
  <si>
    <t>AST Portfolio Review Implementation</t>
  </si>
  <si>
    <t>Gemini Observatory</t>
  </si>
  <si>
    <t>IceCube Neutrino Observatory (IceCube)</t>
  </si>
  <si>
    <t>International Ocean Discovery Program (IODP)</t>
  </si>
  <si>
    <t>Large Hadron Collider (LHC)</t>
  </si>
  <si>
    <t>Ocean Observatories Initiative (OOI)</t>
  </si>
  <si>
    <t>Polar Facilities and Logistics</t>
  </si>
  <si>
    <t>Federally Funded R&amp;D Centers</t>
  </si>
  <si>
    <t>National Center for Atmospheric Research (NCAR)</t>
  </si>
  <si>
    <t>National Optical Astronomy Observatories (NOAO)</t>
  </si>
  <si>
    <t>Science &amp; Technology Policy Institute (STPI)</t>
  </si>
  <si>
    <t>Other Research Instrumentation and Infrastructure</t>
  </si>
  <si>
    <t>Major Research Instrumentation (MRI)</t>
  </si>
  <si>
    <t>National Center for Science &amp; Engineering Statistics (NCSES)</t>
  </si>
  <si>
    <t>Polar Environment, Health, and Safety (PEHS)</t>
  </si>
  <si>
    <t>Research Resources – Public Access Initiative</t>
  </si>
  <si>
    <t>RESEARCH INFRASTRUCTURE TOTAL</t>
  </si>
  <si>
    <t>Other Facilities Investments</t>
  </si>
  <si>
    <t>Seismological Facilities for Advancement of Geoscience &amp; 
   EarthScope (SAGE)</t>
  </si>
  <si>
    <t>Natural Hazards Engineering Research Infrastructure (NHERI)</t>
  </si>
  <si>
    <t>Midscale Research Infrastructure</t>
  </si>
  <si>
    <t xml:space="preserve">NCSES Science of Science and Innovation Policy (SciSIP) 
   Activities </t>
  </si>
  <si>
    <t>Networking and Computational Resources Infrastructure and 
   Services</t>
  </si>
  <si>
    <t>National Superconducting Cyclotron Laboratory (NSCL) (MSU 
   Cyclotron)</t>
  </si>
  <si>
    <t>National Nanotechnology Coordinated Infrastructure (NNCI)</t>
  </si>
  <si>
    <t>Laser-Interferometer Gravitational-wave Observatory (LIGO)</t>
  </si>
  <si>
    <t>Research Infrastructure Summary</t>
  </si>
  <si>
    <t>Research Infrastructure Stewardship Offset</t>
  </si>
  <si>
    <t>Subtotal, Research Infrastructure Support</t>
  </si>
  <si>
    <t>FY 2016
Estimate</t>
  </si>
  <si>
    <t>FY 2017
Request</t>
  </si>
  <si>
    <t>FY 2015
 Actual</t>
  </si>
  <si>
    <t>Geodesy Advancing Geosciences and EarthScope (GAGE)</t>
  </si>
  <si>
    <t>FY 2017
Request
(Discretionary)</t>
  </si>
  <si>
    <r>
      <t>FY 2017
Request
(Mandatory)</t>
    </r>
    <r>
      <rPr>
        <vertAlign val="superscript"/>
        <sz val="10"/>
        <color theme="1"/>
        <rFont val="Arial"/>
        <family val="2"/>
      </rPr>
      <t>1</t>
    </r>
  </si>
  <si>
    <r>
      <rPr>
        <vertAlign val="superscript"/>
        <sz val="8.5"/>
        <rFont val="Arial"/>
        <family val="2"/>
      </rPr>
      <t>10</t>
    </r>
    <r>
      <rPr>
        <sz val="8.5"/>
        <rFont val="Arial"/>
        <family val="2"/>
      </rPr>
      <t xml:space="preserve">  Funding for Research Resources includes support for the operation and maintenance of minor facilities, infrastructure and instrumentation, field stations, museum collections, etc.</t>
    </r>
  </si>
  <si>
    <r>
      <t xml:space="preserve">4 </t>
    </r>
    <r>
      <rPr>
        <sz val="8.5"/>
        <rFont val="Arial"/>
        <family val="2"/>
      </rPr>
      <t>Forward funding for the National High Magnetic Field Laboratory (NHMFL) of $11.88 million in FY 2015 reduced the amount required in FY 2016.</t>
    </r>
  </si>
  <si>
    <r>
      <t xml:space="preserve">3 </t>
    </r>
    <r>
      <rPr>
        <sz val="8.5"/>
        <rFont val="Arial"/>
        <family val="2"/>
      </rPr>
      <t>Forward funding for the Cornell High Energy Synchrotron Source (CHESS) of $1.97 million in FY 2015 reduced the amount required in FY 2016.</t>
    </r>
  </si>
  <si>
    <r>
      <rPr>
        <vertAlign val="superscript"/>
        <sz val="8.5"/>
        <rFont val="Arial"/>
        <family val="2"/>
      </rPr>
      <t>2</t>
    </r>
    <r>
      <rPr>
        <sz val="8.5"/>
        <rFont val="Arial"/>
        <family val="2"/>
      </rPr>
      <t xml:space="preserve"> Academic Research Fleet funding includes ship operations and upgrades.  Regional Class Research Vessels  (RCRV) funding is no longer included on this line as it is proposed for 
  an FY 2017 MREFC new construction start.</t>
    </r>
  </si>
  <si>
    <t>FY 2017 Request change over
FY 2016 Estimate</t>
  </si>
  <si>
    <t>FY 2017 Budget Request to Congress</t>
  </si>
  <si>
    <r>
      <t>Academic Research Fleet</t>
    </r>
    <r>
      <rPr>
        <vertAlign val="superscript"/>
        <sz val="10"/>
        <color theme="1"/>
        <rFont val="Arial"/>
        <family val="2"/>
      </rPr>
      <t>2</t>
    </r>
  </si>
  <si>
    <r>
      <t>Cornell High Energy Synchrotron Source (CHESS)</t>
    </r>
    <r>
      <rPr>
        <vertAlign val="superscript"/>
        <sz val="10"/>
        <color indexed="8"/>
        <rFont val="Arial"/>
        <family val="2"/>
      </rPr>
      <t>3</t>
    </r>
  </si>
  <si>
    <r>
      <t>National High Magnetic Field Laboratory (NHMFL)</t>
    </r>
    <r>
      <rPr>
        <vertAlign val="superscript"/>
        <sz val="10"/>
        <color indexed="8"/>
        <rFont val="Arial"/>
        <family val="2"/>
      </rPr>
      <t>4</t>
    </r>
  </si>
  <si>
    <r>
      <t>Research Resources</t>
    </r>
    <r>
      <rPr>
        <vertAlign val="superscript"/>
        <sz val="10"/>
        <color indexed="8"/>
        <rFont val="Arial"/>
        <family val="2"/>
      </rPr>
      <t>10</t>
    </r>
  </si>
  <si>
    <r>
      <t>Other Facilities</t>
    </r>
    <r>
      <rPr>
        <vertAlign val="superscript"/>
        <sz val="10"/>
        <color indexed="8"/>
        <rFont val="Arial"/>
        <family val="2"/>
      </rPr>
      <t>5</t>
    </r>
  </si>
  <si>
    <r>
      <t>Major Research Equipment and Facilities Construction</t>
    </r>
    <r>
      <rPr>
        <vertAlign val="superscript"/>
        <sz val="10"/>
        <color theme="1"/>
        <rFont val="Arial"/>
        <family val="2"/>
      </rPr>
      <t>6</t>
    </r>
  </si>
  <si>
    <r>
      <t>Facilities Pre-Construction Planning</t>
    </r>
    <r>
      <rPr>
        <vertAlign val="superscript"/>
        <sz val="10"/>
        <color theme="1"/>
        <rFont val="Arial"/>
        <family val="2"/>
      </rPr>
      <t>7</t>
    </r>
  </si>
  <si>
    <r>
      <t>National Radio Astronomy Observatories (NRAO)</t>
    </r>
    <r>
      <rPr>
        <vertAlign val="superscript"/>
        <sz val="10"/>
        <color indexed="8"/>
        <rFont val="Arial"/>
        <family val="2"/>
      </rPr>
      <t>8</t>
    </r>
  </si>
  <si>
    <r>
      <t>National Solar Observatory (NSO)</t>
    </r>
    <r>
      <rPr>
        <vertAlign val="superscript"/>
        <sz val="10"/>
        <color indexed="8"/>
        <rFont val="Arial"/>
        <family val="2"/>
      </rPr>
      <t>9</t>
    </r>
  </si>
  <si>
    <r>
      <rPr>
        <vertAlign val="superscript"/>
        <sz val="8.5"/>
        <rFont val="Arial"/>
        <family val="2"/>
      </rPr>
      <t>6</t>
    </r>
    <r>
      <rPr>
        <sz val="8.5"/>
        <rFont val="Arial"/>
        <family val="2"/>
      </rPr>
      <t xml:space="preserve"> Funding levels for MREFC Projects in this table include support for: a) concept and development associated with ongoing and requested MREFC projects provided through the R&amp;RA 
  account; b) initial support for operations and maintenance provided through the R&amp;RA account; and c) implementation support provided through the MREFC account.</t>
    </r>
  </si>
  <si>
    <r>
      <rPr>
        <vertAlign val="superscript"/>
        <sz val="8.5"/>
        <rFont val="Arial"/>
        <family val="2"/>
      </rPr>
      <t>9</t>
    </r>
    <r>
      <rPr>
        <sz val="8.5"/>
        <rFont val="Arial"/>
        <family val="2"/>
      </rPr>
      <t xml:space="preserve"> National Solar Observatory (NSO) totals presented do not include $5.0 million in FY 2015, $9.0 million in FY 2016, and $14.0 million in FY 2017 for operations and maintenance 
  support for the DKIST facility construction project.  That funding is captured within the total presented on the MREFC line.</t>
    </r>
  </si>
  <si>
    <r>
      <rPr>
        <vertAlign val="superscript"/>
        <sz val="8.5"/>
        <color theme="1"/>
        <rFont val="Arial"/>
        <family val="2"/>
      </rPr>
      <t>1</t>
    </r>
    <r>
      <rPr>
        <sz val="8.5"/>
        <color theme="1"/>
        <rFont val="Arial"/>
        <family val="2"/>
      </rPr>
      <t xml:space="preserve"> Includes only new mandatory funding.  Excludes H1-B Non-Immigrant Petitioner mandatory funds.</t>
    </r>
  </si>
  <si>
    <r>
      <rPr>
        <vertAlign val="superscript"/>
        <sz val="8.5"/>
        <rFont val="Arial"/>
        <family val="2"/>
      </rPr>
      <t>7</t>
    </r>
    <r>
      <rPr>
        <sz val="8.5"/>
        <rFont val="Arial"/>
        <family val="2"/>
      </rPr>
      <t xml:space="preserve"> Pre-construction planning includes funding for potential next generation multi-user facilities.  This line reflects funding for Antarctic Infrastructure Modernization for Science (AIMS) for 
  all three years and the Large Hadron Collider (LHC) upgrade for FY 2017 only.  The LHC upgrade will be funded at $2.50 million in FY 2017.</t>
    </r>
  </si>
  <si>
    <r>
      <rPr>
        <vertAlign val="superscript"/>
        <sz val="8.5"/>
        <rFont val="Arial"/>
        <family val="2"/>
      </rPr>
      <t>8</t>
    </r>
    <r>
      <rPr>
        <sz val="8.5"/>
        <rFont val="Arial"/>
        <family val="2"/>
      </rPr>
      <t xml:space="preserve"> Funding for the National Radio Astronomy Observatory (NRAO) includes operations and maintenance support for the Atacama Large Millimeter Array (ALMA).  The substantial drop in 
  support in FY 2017 is due to the separation of the Green Bank Observatory and the Very Long Baseline Array from NRAO and ALMA; this funding is now included under "Other
  Astronomical Facilities" in this table.</t>
    </r>
  </si>
  <si>
    <r>
      <rPr>
        <vertAlign val="superscript"/>
        <sz val="8.5"/>
        <rFont val="Arial"/>
        <family val="2"/>
      </rPr>
      <t>5</t>
    </r>
    <r>
      <rPr>
        <sz val="8.5"/>
        <rFont val="Arial"/>
        <family val="2"/>
      </rPr>
      <t xml:space="preserve"> Other Facilities includes ongoing MPS support for the Center for High Resolution Neutron Scattering (CHRNS).</t>
    </r>
  </si>
  <si>
    <t>Other Astronomical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</si>
</sst>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quot;$&quot;#,##0.00;&quot;-&quot;??"/>
    <numFmt numFmtId="165" formatCode="#,##0.00;\-#,##0.00;&quot;-&quot;??"/>
    <numFmt numFmtId="166" formatCode="0.0%;\-0.0%;&quot;-&quot;??"/>
  </numFmts>
  <fonts count="21" x14ac:knownFonts="1">
    <font>
      <sz val="11"/>
      <color theme="1"/>
      <name val="Times New Roman"/>
      <family val="2"/>
    </font>
    <font>
      <sz val="10"/>
      <name val="Arial"/>
      <family val="2"/>
    </font>
    <font>
      <sz val="10"/>
      <color theme="1"/>
      <name val="Arial"/>
      <family val="2"/>
    </font>
    <font>
      <sz val="11"/>
      <color theme="1"/>
      <name val="Arial"/>
      <family val="2"/>
    </font>
    <font>
      <b/>
      <sz val="14"/>
      <color theme="1"/>
      <name val="Arial"/>
      <family val="2"/>
    </font>
    <font>
      <sz val="10"/>
      <name val="Arial"/>
      <family val="2"/>
    </font>
    <font>
      <u/>
      <sz val="10"/>
      <color theme="10"/>
      <name val="Arial"/>
      <family val="2"/>
    </font>
    <font>
      <sz val="9"/>
      <color theme="1"/>
      <name val="Arial"/>
      <family val="2"/>
    </font>
    <font>
      <b/>
      <sz val="12"/>
      <color theme="1"/>
      <name val="Arial"/>
      <family val="2"/>
    </font>
    <font>
      <b/>
      <sz val="11"/>
      <color theme="1"/>
      <name val="Arial"/>
      <family val="2"/>
    </font>
    <font>
      <sz val="10"/>
      <color indexed="8"/>
      <name val="Arial"/>
      <family val="2"/>
    </font>
    <font>
      <b/>
      <sz val="10"/>
      <color indexed="8"/>
      <name val="Arial"/>
      <family val="2"/>
    </font>
    <font>
      <b/>
      <sz val="10"/>
      <color theme="1"/>
      <name val="Arial"/>
      <family val="2"/>
    </font>
    <font>
      <b/>
      <sz val="14"/>
      <color rgb="FFFF0000"/>
      <name val="Arial"/>
      <family val="2"/>
    </font>
    <font>
      <b/>
      <sz val="12"/>
      <name val="Arial"/>
      <family val="2"/>
    </font>
    <font>
      <vertAlign val="superscript"/>
      <sz val="10"/>
      <color indexed="8"/>
      <name val="Arial"/>
      <family val="2"/>
    </font>
    <font>
      <vertAlign val="superscript"/>
      <sz val="10"/>
      <color theme="1"/>
      <name val="Arial"/>
      <family val="2"/>
    </font>
    <font>
      <vertAlign val="superscript"/>
      <sz val="8.5"/>
      <name val="Arial"/>
      <family val="2"/>
    </font>
    <font>
      <sz val="8.5"/>
      <name val="Arial"/>
      <family val="2"/>
    </font>
    <font>
      <sz val="8.5"/>
      <color theme="1"/>
      <name val="Arial"/>
      <family val="2"/>
    </font>
    <font>
      <vertAlign val="superscript"/>
      <sz val="8.5"/>
      <color theme="1"/>
      <name val="Arial"/>
      <family val="2"/>
    </font>
  </fonts>
  <fills count="2">
    <fill>
      <patternFill patternType="none"/>
    </fill>
    <fill>
      <patternFill patternType="gray125"/>
    </fill>
  </fills>
  <borders count="2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s>
  <cellStyleXfs count="10">
    <xf numFmtId="0" fontId="0" fillId="0" borderId="0"/>
    <xf numFmtId="0" fontId="1"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77">
    <xf numFmtId="0" fontId="0" fillId="0" borderId="0" xfId="0"/>
    <xf numFmtId="0" fontId="3" fillId="0" borderId="0" xfId="0" applyFont="1"/>
    <xf numFmtId="0" fontId="7" fillId="0" borderId="0" xfId="2" applyFont="1" applyFill="1"/>
    <xf numFmtId="0" fontId="4" fillId="0" borderId="0" xfId="2" applyFont="1" applyFill="1" applyAlignment="1" applyProtection="1">
      <alignment horizontal="center" vertical="top" wrapText="1" readingOrder="1"/>
      <protection locked="0"/>
    </xf>
    <xf numFmtId="0" fontId="2" fillId="0" borderId="0" xfId="2" applyFont="1" applyFill="1" applyBorder="1" applyAlignment="1" applyProtection="1">
      <alignment horizontal="center" wrapText="1" readingOrder="1"/>
      <protection locked="0"/>
    </xf>
    <xf numFmtId="0" fontId="3" fillId="0" borderId="0" xfId="2" applyFont="1" applyFill="1" applyBorder="1" applyAlignment="1" applyProtection="1">
      <alignment horizontal="center" vertical="center" wrapText="1" readingOrder="1"/>
      <protection locked="0"/>
    </xf>
    <xf numFmtId="0" fontId="3" fillId="0" borderId="0" xfId="2" applyFont="1" applyFill="1" applyBorder="1" applyAlignment="1" applyProtection="1">
      <alignment horizontal="center" wrapText="1" readingOrder="1"/>
      <protection locked="0"/>
    </xf>
    <xf numFmtId="0" fontId="3" fillId="0" borderId="0" xfId="2" applyFont="1" applyFill="1" applyBorder="1" applyAlignment="1" applyProtection="1">
      <alignment horizontal="right" wrapText="1" readingOrder="1"/>
      <protection locked="0"/>
    </xf>
    <xf numFmtId="0" fontId="9" fillId="0" borderId="0" xfId="2" applyFont="1" applyFill="1" applyBorder="1" applyAlignment="1" applyProtection="1">
      <alignment horizontal="right" vertical="top" wrapText="1" readingOrder="1"/>
      <protection locked="0"/>
    </xf>
    <xf numFmtId="0" fontId="3" fillId="0" borderId="0" xfId="2" applyFont="1" applyFill="1" applyBorder="1" applyAlignment="1" applyProtection="1">
      <alignment horizontal="right" vertical="top" wrapText="1" readingOrder="1"/>
      <protection locked="0"/>
    </xf>
    <xf numFmtId="0" fontId="3" fillId="0" borderId="0" xfId="0" applyFont="1" applyFill="1"/>
    <xf numFmtId="0" fontId="7" fillId="0" borderId="0" xfId="2" applyFont="1" applyFill="1" applyBorder="1" applyAlignment="1">
      <alignment wrapText="1"/>
    </xf>
    <xf numFmtId="0" fontId="7" fillId="0" borderId="0" xfId="2" applyFont="1" applyFill="1" applyAlignment="1">
      <alignment wrapText="1"/>
    </xf>
    <xf numFmtId="0" fontId="13" fillId="0" borderId="0" xfId="2" applyFont="1" applyFill="1" applyAlignment="1" applyProtection="1">
      <alignment horizontal="center" vertical="top" wrapText="1" readingOrder="1"/>
      <protection locked="0"/>
    </xf>
    <xf numFmtId="0" fontId="2" fillId="0" borderId="2" xfId="2" applyFont="1" applyFill="1" applyBorder="1" applyAlignment="1" applyProtection="1">
      <alignment vertical="top" wrapText="1" readingOrder="1"/>
      <protection locked="0"/>
    </xf>
    <xf numFmtId="164" fontId="12" fillId="0" borderId="0" xfId="2" applyNumberFormat="1" applyFont="1" applyFill="1" applyBorder="1" applyAlignment="1" applyProtection="1">
      <alignment vertical="top" wrapText="1" readingOrder="1"/>
      <protection locked="0"/>
    </xf>
    <xf numFmtId="0" fontId="2" fillId="0" borderId="5" xfId="2" applyFont="1" applyFill="1" applyBorder="1" applyAlignment="1" applyProtection="1">
      <alignment horizontal="right" wrapText="1" readingOrder="1"/>
      <protection locked="0"/>
    </xf>
    <xf numFmtId="0" fontId="2" fillId="0" borderId="2" xfId="2" applyFont="1" applyFill="1" applyBorder="1" applyAlignment="1"/>
    <xf numFmtId="0" fontId="10" fillId="0" borderId="0" xfId="0" applyFont="1" applyFill="1" applyAlignment="1" applyProtection="1">
      <alignment vertical="top" wrapText="1" readingOrder="1"/>
      <protection locked="0"/>
    </xf>
    <xf numFmtId="164" fontId="12" fillId="0" borderId="9" xfId="2" applyNumberFormat="1" applyFont="1" applyFill="1" applyBorder="1" applyAlignment="1" applyProtection="1">
      <alignment vertical="center" wrapText="1" readingOrder="1"/>
      <protection locked="0"/>
    </xf>
    <xf numFmtId="0" fontId="4" fillId="0" borderId="0" xfId="2" applyFont="1" applyFill="1" applyAlignment="1" applyProtection="1">
      <alignment horizontal="center" vertical="top" wrapText="1" readingOrder="1"/>
      <protection locked="0"/>
    </xf>
    <xf numFmtId="164" fontId="12" fillId="0" borderId="11" xfId="2" applyNumberFormat="1" applyFont="1" applyFill="1" applyBorder="1" applyAlignment="1" applyProtection="1">
      <alignment vertical="top" wrapText="1" readingOrder="1"/>
      <protection locked="0"/>
    </xf>
    <xf numFmtId="0" fontId="11" fillId="0" borderId="0" xfId="0" applyFont="1" applyFill="1" applyAlignment="1" applyProtection="1">
      <alignment vertical="top" wrapText="1" readingOrder="1"/>
      <protection locked="0"/>
    </xf>
    <xf numFmtId="164" fontId="12" fillId="0" borderId="7" xfId="2" applyNumberFormat="1" applyFont="1" applyFill="1" applyBorder="1" applyAlignment="1" applyProtection="1">
      <alignment horizontal="right" vertical="center" wrapText="1" readingOrder="1"/>
      <protection locked="0"/>
    </xf>
    <xf numFmtId="166" fontId="12" fillId="0" borderId="7" xfId="2" applyNumberFormat="1" applyFont="1" applyFill="1" applyBorder="1" applyAlignment="1" applyProtection="1">
      <alignment horizontal="right" vertical="center" wrapText="1" readingOrder="1"/>
      <protection locked="0"/>
    </xf>
    <xf numFmtId="165" fontId="2" fillId="0" borderId="0" xfId="2" applyNumberFormat="1" applyFont="1" applyFill="1" applyBorder="1" applyAlignment="1" applyProtection="1">
      <alignment vertical="top" wrapText="1" readingOrder="1"/>
      <protection locked="0"/>
    </xf>
    <xf numFmtId="0" fontId="2" fillId="0" borderId="2" xfId="2" applyFont="1" applyFill="1" applyBorder="1"/>
    <xf numFmtId="0" fontId="2" fillId="0" borderId="1" xfId="2" applyFont="1" applyFill="1" applyBorder="1" applyAlignment="1" applyProtection="1">
      <alignment horizontal="right" wrapText="1" readingOrder="1"/>
      <protection locked="0"/>
    </xf>
    <xf numFmtId="164" fontId="12" fillId="0" borderId="16" xfId="2" applyNumberFormat="1" applyFont="1" applyFill="1" applyBorder="1" applyAlignment="1" applyProtection="1">
      <alignment vertical="top" wrapText="1" readingOrder="1"/>
      <protection locked="0"/>
    </xf>
    <xf numFmtId="165" fontId="2" fillId="0" borderId="16" xfId="2" applyNumberFormat="1" applyFont="1" applyFill="1" applyBorder="1" applyAlignment="1" applyProtection="1">
      <alignment vertical="top" wrapText="1" readingOrder="1"/>
      <protection locked="0"/>
    </xf>
    <xf numFmtId="164" fontId="12" fillId="0" borderId="18" xfId="2" applyNumberFormat="1" applyFont="1" applyFill="1" applyBorder="1" applyAlignment="1" applyProtection="1">
      <alignment vertical="top" wrapText="1" readingOrder="1"/>
      <protection locked="0"/>
    </xf>
    <xf numFmtId="164" fontId="12" fillId="0" borderId="14" xfId="2" applyNumberFormat="1" applyFont="1" applyFill="1" applyBorder="1" applyAlignment="1" applyProtection="1">
      <alignment vertical="center" wrapText="1" readingOrder="1"/>
      <protection locked="0"/>
    </xf>
    <xf numFmtId="164" fontId="12" fillId="0" borderId="7" xfId="2" applyNumberFormat="1" applyFont="1" applyFill="1" applyBorder="1" applyAlignment="1" applyProtection="1">
      <alignment vertical="top" wrapText="1" readingOrder="1"/>
      <protection locked="0"/>
    </xf>
    <xf numFmtId="165" fontId="2" fillId="0" borderId="21" xfId="2" applyNumberFormat="1" applyFont="1" applyFill="1" applyBorder="1" applyAlignment="1" applyProtection="1">
      <alignment vertical="top" wrapText="1" readingOrder="1"/>
      <protection locked="0"/>
    </xf>
    <xf numFmtId="164" fontId="12" fillId="0" borderId="0" xfId="2" applyNumberFormat="1" applyFont="1" applyFill="1" applyBorder="1" applyAlignment="1" applyProtection="1">
      <alignment horizontal="right" vertical="top" wrapText="1" readingOrder="1"/>
      <protection locked="0"/>
    </xf>
    <xf numFmtId="166" fontId="12" fillId="0" borderId="3" xfId="2" applyNumberFormat="1" applyFont="1" applyFill="1" applyBorder="1" applyAlignment="1" applyProtection="1">
      <alignment horizontal="right" vertical="top" wrapText="1" readingOrder="1"/>
      <protection locked="0"/>
    </xf>
    <xf numFmtId="0" fontId="2" fillId="0" borderId="0" xfId="2" applyFont="1" applyFill="1" applyBorder="1" applyAlignment="1" applyProtection="1">
      <alignment vertical="top" wrapText="1" readingOrder="1"/>
      <protection locked="0"/>
    </xf>
    <xf numFmtId="165" fontId="2" fillId="0" borderId="0" xfId="2" applyNumberFormat="1" applyFont="1" applyFill="1" applyBorder="1" applyAlignment="1" applyProtection="1">
      <alignment horizontal="right" vertical="top" wrapText="1" readingOrder="1"/>
      <protection locked="0"/>
    </xf>
    <xf numFmtId="166" fontId="2" fillId="0" borderId="3" xfId="2" applyNumberFormat="1" applyFont="1" applyFill="1" applyBorder="1" applyAlignment="1" applyProtection="1">
      <alignment horizontal="right" vertical="top" wrapText="1" readingOrder="1"/>
      <protection locked="0"/>
    </xf>
    <xf numFmtId="164" fontId="12" fillId="0" borderId="11" xfId="2" applyNumberFormat="1" applyFont="1" applyFill="1" applyBorder="1" applyAlignment="1" applyProtection="1">
      <alignment horizontal="right" vertical="top" wrapText="1" readingOrder="1"/>
      <protection locked="0"/>
    </xf>
    <xf numFmtId="166" fontId="12" fillId="0" borderId="13" xfId="2" applyNumberFormat="1" applyFont="1" applyFill="1" applyBorder="1" applyAlignment="1" applyProtection="1">
      <alignment horizontal="right" vertical="top" wrapText="1" readingOrder="1"/>
      <protection locked="0"/>
    </xf>
    <xf numFmtId="164" fontId="12" fillId="0" borderId="9" xfId="2" applyNumberFormat="1" applyFont="1" applyFill="1" applyBorder="1" applyAlignment="1" applyProtection="1">
      <alignment horizontal="right" vertical="center" wrapText="1" readingOrder="1"/>
      <protection locked="0"/>
    </xf>
    <xf numFmtId="166" fontId="12" fillId="0" borderId="10" xfId="2" applyNumberFormat="1" applyFont="1" applyFill="1" applyBorder="1" applyAlignment="1" applyProtection="1">
      <alignment horizontal="right" vertical="center" wrapText="1" readingOrder="1"/>
      <protection locked="0"/>
    </xf>
    <xf numFmtId="0" fontId="2" fillId="0" borderId="2" xfId="2" applyFont="1" applyFill="1" applyBorder="1"/>
    <xf numFmtId="0" fontId="10" fillId="0" borderId="0" xfId="0" applyFont="1" applyFill="1" applyAlignment="1" applyProtection="1">
      <alignment wrapText="1" readingOrder="1"/>
      <protection locked="0"/>
    </xf>
    <xf numFmtId="0" fontId="12" fillId="0" borderId="12" xfId="2" applyFont="1" applyFill="1" applyBorder="1"/>
    <xf numFmtId="0" fontId="12" fillId="0" borderId="11" xfId="2" applyFont="1" applyFill="1" applyBorder="1"/>
    <xf numFmtId="0" fontId="2" fillId="0" borderId="7" xfId="2" applyFont="1" applyFill="1" applyBorder="1" applyAlignment="1" applyProtection="1">
      <alignment horizontal="right" wrapText="1" readingOrder="1"/>
      <protection locked="0"/>
    </xf>
    <xf numFmtId="0" fontId="2" fillId="0" borderId="0" xfId="2" applyFont="1" applyFill="1" applyBorder="1" applyAlignment="1" applyProtection="1">
      <alignment horizontal="right" wrapText="1" readingOrder="1"/>
      <protection locked="0"/>
    </xf>
    <xf numFmtId="0" fontId="2" fillId="0" borderId="1" xfId="2" applyFont="1" applyFill="1" applyBorder="1" applyAlignment="1" applyProtection="1">
      <alignment horizontal="right" wrapText="1" readingOrder="1"/>
      <protection locked="0"/>
    </xf>
    <xf numFmtId="0" fontId="19" fillId="0" borderId="7" xfId="2" applyFont="1" applyFill="1" applyBorder="1" applyAlignment="1" applyProtection="1">
      <alignment vertical="center" wrapText="1" readingOrder="1"/>
      <protection locked="0"/>
    </xf>
    <xf numFmtId="0" fontId="18" fillId="0" borderId="0" xfId="7" applyFont="1" applyFill="1" applyBorder="1" applyAlignment="1">
      <alignment horizontal="left" vertical="top" wrapText="1"/>
    </xf>
    <xf numFmtId="0" fontId="18" fillId="0" borderId="0" xfId="7" applyFont="1" applyFill="1" applyBorder="1" applyAlignment="1">
      <alignment horizontal="left" vertical="center" wrapText="1"/>
    </xf>
    <xf numFmtId="0" fontId="17" fillId="0" borderId="0" xfId="7" applyFont="1" applyFill="1" applyBorder="1" applyAlignment="1">
      <alignment horizontal="left" vertical="top" wrapText="1"/>
    </xf>
    <xf numFmtId="0" fontId="19" fillId="0" borderId="0" xfId="2" applyFont="1" applyFill="1" applyBorder="1" applyAlignment="1" applyProtection="1">
      <alignment vertical="center" wrapText="1" readingOrder="1"/>
      <protection locked="0"/>
    </xf>
    <xf numFmtId="0" fontId="12" fillId="0" borderId="2" xfId="2" applyFont="1" applyFill="1" applyBorder="1" applyAlignment="1" applyProtection="1">
      <alignment vertical="top" wrapText="1" readingOrder="1"/>
      <protection locked="0"/>
    </xf>
    <xf numFmtId="0" fontId="12" fillId="0" borderId="0" xfId="2" applyFont="1" applyFill="1" applyBorder="1" applyAlignment="1" applyProtection="1">
      <alignment vertical="top" wrapText="1" readingOrder="1"/>
      <protection locked="0"/>
    </xf>
    <xf numFmtId="0" fontId="12" fillId="0" borderId="8" xfId="2" applyFont="1" applyFill="1" applyBorder="1" applyAlignment="1" applyProtection="1">
      <alignment vertical="center" wrapText="1" readingOrder="1"/>
      <protection locked="0"/>
    </xf>
    <xf numFmtId="0" fontId="12" fillId="0" borderId="9" xfId="2" applyFont="1" applyFill="1" applyBorder="1" applyAlignment="1" applyProtection="1">
      <alignment vertical="center" wrapText="1" readingOrder="1"/>
      <protection locked="0"/>
    </xf>
    <xf numFmtId="0" fontId="8" fillId="0" borderId="0" xfId="2" applyFont="1" applyFill="1" applyAlignment="1" applyProtection="1">
      <alignment horizontal="center" vertical="top" wrapText="1" readingOrder="1"/>
      <protection locked="0"/>
    </xf>
    <xf numFmtId="0" fontId="2" fillId="0" borderId="1" xfId="2" applyFont="1" applyFill="1" applyBorder="1" applyAlignment="1" applyProtection="1">
      <alignment horizontal="center" wrapText="1" readingOrder="1"/>
      <protection locked="0"/>
    </xf>
    <xf numFmtId="0" fontId="2" fillId="0" borderId="2" xfId="2" applyFont="1" applyFill="1" applyBorder="1"/>
    <xf numFmtId="0" fontId="2" fillId="0" borderId="0" xfId="2" applyFont="1" applyFill="1" applyBorder="1"/>
    <xf numFmtId="0" fontId="2" fillId="0" borderId="15" xfId="2" applyFont="1" applyFill="1" applyBorder="1" applyAlignment="1" applyProtection="1">
      <alignment horizontal="right" wrapText="1" readingOrder="1"/>
      <protection locked="0"/>
    </xf>
    <xf numFmtId="0" fontId="2" fillId="0" borderId="16" xfId="2" applyFont="1" applyFill="1" applyBorder="1" applyAlignment="1" applyProtection="1">
      <alignment horizontal="right" wrapText="1" readingOrder="1"/>
      <protection locked="0"/>
    </xf>
    <xf numFmtId="0" fontId="2" fillId="0" borderId="17" xfId="2" applyFont="1" applyFill="1" applyBorder="1" applyAlignment="1" applyProtection="1">
      <alignment horizontal="right" wrapText="1" readingOrder="1"/>
      <protection locked="0"/>
    </xf>
    <xf numFmtId="0" fontId="14" fillId="0" borderId="0" xfId="2" applyFont="1" applyFill="1" applyAlignment="1" applyProtection="1">
      <alignment horizontal="center" vertical="top" wrapText="1" readingOrder="1"/>
      <protection locked="0"/>
    </xf>
    <xf numFmtId="0" fontId="2" fillId="0" borderId="7" xfId="2" applyFont="1" applyFill="1" applyBorder="1" applyAlignment="1" applyProtection="1">
      <alignment horizontal="center" vertical="center" wrapText="1" readingOrder="1"/>
      <protection locked="0"/>
    </xf>
    <xf numFmtId="0" fontId="2" fillId="0" borderId="19" xfId="2" applyFont="1" applyFill="1" applyBorder="1" applyAlignment="1" applyProtection="1">
      <alignment horizontal="center" vertical="center" wrapText="1" readingOrder="1"/>
      <protection locked="0"/>
    </xf>
    <xf numFmtId="0" fontId="2" fillId="0" borderId="21" xfId="2" applyFont="1" applyFill="1" applyBorder="1" applyAlignment="1" applyProtection="1">
      <alignment horizontal="center" vertical="center" wrapText="1" readingOrder="1"/>
      <protection locked="0"/>
    </xf>
    <xf numFmtId="0" fontId="2" fillId="0" borderId="20" xfId="2" applyFont="1" applyFill="1" applyBorder="1" applyAlignment="1" applyProtection="1">
      <alignment horizontal="center" vertical="center" wrapText="1" readingOrder="1"/>
      <protection locked="0"/>
    </xf>
    <xf numFmtId="0" fontId="2" fillId="0" borderId="6" xfId="2" applyFont="1" applyFill="1" applyBorder="1" applyAlignment="1" applyProtection="1">
      <alignment horizontal="center" vertical="top" wrapText="1" readingOrder="1"/>
      <protection locked="0"/>
    </xf>
    <xf numFmtId="0" fontId="2" fillId="0" borderId="7" xfId="2" applyFont="1" applyFill="1" applyBorder="1" applyAlignment="1" applyProtection="1">
      <alignment horizontal="center" vertical="top" wrapText="1" readingOrder="1"/>
      <protection locked="0"/>
    </xf>
    <xf numFmtId="0" fontId="2" fillId="0" borderId="2" xfId="2" applyFont="1" applyFill="1" applyBorder="1" applyAlignment="1" applyProtection="1">
      <alignment horizontal="center" vertical="top" wrapText="1" readingOrder="1"/>
      <protection locked="0"/>
    </xf>
    <xf numFmtId="0" fontId="2" fillId="0" borderId="0" xfId="2" applyFont="1" applyFill="1" applyBorder="1" applyAlignment="1" applyProtection="1">
      <alignment horizontal="center" vertical="top" wrapText="1" readingOrder="1"/>
      <protection locked="0"/>
    </xf>
    <xf numFmtId="0" fontId="2" fillId="0" borderId="4" xfId="2" applyFont="1" applyFill="1" applyBorder="1" applyAlignment="1" applyProtection="1">
      <alignment horizontal="center" vertical="top" wrapText="1" readingOrder="1"/>
      <protection locked="0"/>
    </xf>
    <xf numFmtId="0" fontId="2" fillId="0" borderId="1" xfId="2" applyFont="1" applyFill="1" applyBorder="1" applyAlignment="1" applyProtection="1">
      <alignment horizontal="center" vertical="top" wrapText="1" readingOrder="1"/>
      <protection locked="0"/>
    </xf>
  </cellXfs>
  <cellStyles count="10">
    <cellStyle name="Currency 2" xfId="5"/>
    <cellStyle name="Currency 2 2" xfId="8"/>
    <cellStyle name="Currency 3" xfId="3"/>
    <cellStyle name="Hyperlink 2" xfId="4"/>
    <cellStyle name="Normal" xfId="0" builtinId="0"/>
    <cellStyle name="Normal 2" xfId="1"/>
    <cellStyle name="Normal 3" xfId="2"/>
    <cellStyle name="Normal 3 2" xfId="7"/>
    <cellStyle name="Normal 4" xfId="9"/>
    <cellStyle name="Percent 2" xfId="6"/>
  </cellStyles>
  <dxfs count="0"/>
  <tableStyles count="0" defaultTableStyle="TableStyleMedium2" defaultPivotStyle="PivotStyleLight16"/>
  <colors>
    <mruColors>
      <color rgb="FFFF66FF"/>
      <color rgb="FF66FF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tabSelected="1" workbookViewId="0">
      <selection sqref="A1:I1"/>
    </sheetView>
  </sheetViews>
  <sheetFormatPr defaultColWidth="8.90625" defaultRowHeight="14" x14ac:dyDescent="0.3"/>
  <cols>
    <col min="1" max="1" width="2.6328125" style="1" customWidth="1"/>
    <col min="2" max="2" width="53.6328125" style="1" customWidth="1"/>
    <col min="3" max="3" width="10.08984375" style="1" customWidth="1"/>
    <col min="4" max="4" width="9.08984375" style="1" customWidth="1"/>
    <col min="5" max="5" width="13.453125" style="1" customWidth="1"/>
    <col min="6" max="6" width="11.90625" style="1" customWidth="1"/>
    <col min="7" max="7" width="11" style="1" customWidth="1"/>
    <col min="8" max="9" width="9.6328125" style="1" customWidth="1"/>
    <col min="10" max="10" width="8.90625" style="10"/>
    <col min="11" max="16384" width="8.90625" style="1"/>
  </cols>
  <sheetData>
    <row r="1" spans="1:10" ht="18" x14ac:dyDescent="0.3">
      <c r="A1" s="59" t="s">
        <v>4</v>
      </c>
      <c r="B1" s="59"/>
      <c r="C1" s="59"/>
      <c r="D1" s="59"/>
      <c r="E1" s="59"/>
      <c r="F1" s="59"/>
      <c r="G1" s="59"/>
      <c r="H1" s="59"/>
      <c r="I1" s="59"/>
      <c r="J1" s="3"/>
    </row>
    <row r="2" spans="1:10" ht="18" x14ac:dyDescent="0.3">
      <c r="A2" s="59" t="s">
        <v>33</v>
      </c>
      <c r="B2" s="59"/>
      <c r="C2" s="59"/>
      <c r="D2" s="59"/>
      <c r="E2" s="59"/>
      <c r="F2" s="59"/>
      <c r="G2" s="59"/>
      <c r="H2" s="59"/>
      <c r="I2" s="59"/>
      <c r="J2" s="20"/>
    </row>
    <row r="3" spans="1:10" ht="17.399999999999999" customHeight="1" x14ac:dyDescent="0.3">
      <c r="A3" s="66" t="s">
        <v>47</v>
      </c>
      <c r="B3" s="66"/>
      <c r="C3" s="66"/>
      <c r="D3" s="66"/>
      <c r="E3" s="66"/>
      <c r="F3" s="66"/>
      <c r="G3" s="66"/>
      <c r="H3" s="66"/>
      <c r="I3" s="66"/>
      <c r="J3" s="13"/>
    </row>
    <row r="4" spans="1:10" ht="14.4" customHeight="1" thickBot="1" x14ac:dyDescent="0.35">
      <c r="A4" s="60" t="s">
        <v>0</v>
      </c>
      <c r="B4" s="60"/>
      <c r="C4" s="60"/>
      <c r="D4" s="60"/>
      <c r="E4" s="60"/>
      <c r="F4" s="60"/>
      <c r="G4" s="60"/>
      <c r="H4" s="60"/>
      <c r="I4" s="60"/>
      <c r="J4" s="4"/>
    </row>
    <row r="5" spans="1:10" ht="25.75" customHeight="1" x14ac:dyDescent="0.3">
      <c r="A5" s="71"/>
      <c r="B5" s="72"/>
      <c r="C5" s="47" t="s">
        <v>38</v>
      </c>
      <c r="D5" s="47" t="s">
        <v>36</v>
      </c>
      <c r="E5" s="47" t="s">
        <v>40</v>
      </c>
      <c r="F5" s="47" t="s">
        <v>41</v>
      </c>
      <c r="G5" s="63" t="s">
        <v>37</v>
      </c>
      <c r="H5" s="67" t="s">
        <v>46</v>
      </c>
      <c r="I5" s="68"/>
      <c r="J5" s="5"/>
    </row>
    <row r="6" spans="1:10" x14ac:dyDescent="0.3">
      <c r="A6" s="73"/>
      <c r="B6" s="74"/>
      <c r="C6" s="48"/>
      <c r="D6" s="48"/>
      <c r="E6" s="48"/>
      <c r="F6" s="48"/>
      <c r="G6" s="64"/>
      <c r="H6" s="69"/>
      <c r="I6" s="70"/>
      <c r="J6" s="6"/>
    </row>
    <row r="7" spans="1:10" ht="14.5" thickBot="1" x14ac:dyDescent="0.35">
      <c r="A7" s="75"/>
      <c r="B7" s="76"/>
      <c r="C7" s="49"/>
      <c r="D7" s="49"/>
      <c r="E7" s="49"/>
      <c r="F7" s="49"/>
      <c r="G7" s="65"/>
      <c r="H7" s="27" t="s">
        <v>1</v>
      </c>
      <c r="I7" s="16" t="s">
        <v>2</v>
      </c>
      <c r="J7" s="7"/>
    </row>
    <row r="8" spans="1:10" x14ac:dyDescent="0.3">
      <c r="A8" s="55" t="s">
        <v>5</v>
      </c>
      <c r="B8" s="56"/>
      <c r="C8" s="32">
        <f>SUM(C9:C26,C28:C29)</f>
        <v>894.63715999999999</v>
      </c>
      <c r="D8" s="15">
        <f>SUM(D9:D26,D28:D29)</f>
        <v>977.09999999999991</v>
      </c>
      <c r="E8" s="15">
        <f>SUM(E9:E26,E28:E29)</f>
        <v>1007.5999999999999</v>
      </c>
      <c r="F8" s="15">
        <f>SUM(F9:F26,F28:F29)</f>
        <v>15.099999999999998</v>
      </c>
      <c r="G8" s="28">
        <f>SUM(G9:G26,G28:G29)</f>
        <v>1022.6999999999999</v>
      </c>
      <c r="H8" s="34">
        <f>$G8-D8</f>
        <v>45.600000000000023</v>
      </c>
      <c r="I8" s="35">
        <f>IF(D8=0,"N/A",H8/D8)</f>
        <v>4.6668713540067575E-2</v>
      </c>
      <c r="J8" s="8"/>
    </row>
    <row r="9" spans="1:10" ht="14.5" x14ac:dyDescent="0.3">
      <c r="A9" s="14"/>
      <c r="B9" s="36" t="s">
        <v>48</v>
      </c>
      <c r="C9" s="25">
        <v>79.873931999999996</v>
      </c>
      <c r="D9" s="25">
        <v>83.8</v>
      </c>
      <c r="E9" s="25">
        <v>82.8</v>
      </c>
      <c r="F9" s="25">
        <f>G9-E9</f>
        <v>0</v>
      </c>
      <c r="G9" s="29">
        <v>82.8</v>
      </c>
      <c r="H9" s="37">
        <f t="shared" ref="H9:H48" si="0">$G9-D9</f>
        <v>-1</v>
      </c>
      <c r="I9" s="38">
        <f t="shared" ref="I9:I48" si="1">IF(D9=0,"N/A",H9/D9)</f>
        <v>-1.1933174224343675E-2</v>
      </c>
      <c r="J9" s="9"/>
    </row>
    <row r="10" spans="1:10" x14ac:dyDescent="0.3">
      <c r="A10" s="26"/>
      <c r="B10" s="18" t="s">
        <v>6</v>
      </c>
      <c r="C10" s="25">
        <v>8.0099719999999994</v>
      </c>
      <c r="D10" s="25">
        <v>8.1999999999999993</v>
      </c>
      <c r="E10" s="25">
        <v>8.3000000000000007</v>
      </c>
      <c r="F10" s="25">
        <f t="shared" ref="F10:F26" si="2">G10-E10</f>
        <v>0</v>
      </c>
      <c r="G10" s="29">
        <v>8.3000000000000007</v>
      </c>
      <c r="H10" s="37">
        <f t="shared" si="0"/>
        <v>0.10000000000000142</v>
      </c>
      <c r="I10" s="38">
        <f t="shared" si="1"/>
        <v>1.2195121951219686E-2</v>
      </c>
      <c r="J10" s="9"/>
    </row>
    <row r="11" spans="1:10" x14ac:dyDescent="0.3">
      <c r="A11" s="26"/>
      <c r="B11" s="18" t="s">
        <v>7</v>
      </c>
      <c r="C11" s="25">
        <v>0.15857599999999999</v>
      </c>
      <c r="D11" s="25">
        <v>7</v>
      </c>
      <c r="E11" s="25">
        <v>7</v>
      </c>
      <c r="F11" s="25">
        <f t="shared" si="2"/>
        <v>0</v>
      </c>
      <c r="G11" s="29">
        <v>7</v>
      </c>
      <c r="H11" s="37">
        <f t="shared" si="0"/>
        <v>0</v>
      </c>
      <c r="I11" s="38">
        <f t="shared" si="1"/>
        <v>0</v>
      </c>
      <c r="J11" s="9"/>
    </row>
    <row r="12" spans="1:10" ht="14.5" x14ac:dyDescent="0.3">
      <c r="A12" s="26"/>
      <c r="B12" s="18" t="s">
        <v>49</v>
      </c>
      <c r="C12" s="25">
        <v>21.967504000000002</v>
      </c>
      <c r="D12" s="25">
        <v>18.03</v>
      </c>
      <c r="E12" s="25">
        <v>20</v>
      </c>
      <c r="F12" s="25">
        <f t="shared" si="2"/>
        <v>0</v>
      </c>
      <c r="G12" s="29">
        <v>20</v>
      </c>
      <c r="H12" s="37">
        <f t="shared" si="0"/>
        <v>1.9699999999999989</v>
      </c>
      <c r="I12" s="38">
        <f t="shared" si="1"/>
        <v>0.10926234054353848</v>
      </c>
      <c r="J12" s="9"/>
    </row>
    <row r="13" spans="1:10" x14ac:dyDescent="0.3">
      <c r="A13" s="26"/>
      <c r="B13" s="18" t="s">
        <v>8</v>
      </c>
      <c r="C13" s="25">
        <v>20.612376999999999</v>
      </c>
      <c r="D13" s="25">
        <v>19.88</v>
      </c>
      <c r="E13" s="25">
        <v>20.420000000000002</v>
      </c>
      <c r="F13" s="25">
        <f t="shared" si="2"/>
        <v>0</v>
      </c>
      <c r="G13" s="29">
        <v>20.420000000000002</v>
      </c>
      <c r="H13" s="37">
        <f t="shared" si="0"/>
        <v>0.5400000000000027</v>
      </c>
      <c r="I13" s="38">
        <f t="shared" si="1"/>
        <v>2.7162977867203356E-2</v>
      </c>
      <c r="J13" s="9"/>
    </row>
    <row r="14" spans="1:10" x14ac:dyDescent="0.3">
      <c r="A14" s="26"/>
      <c r="B14" s="18" t="s">
        <v>39</v>
      </c>
      <c r="C14" s="25">
        <v>11.579013</v>
      </c>
      <c r="D14" s="25">
        <v>11.58</v>
      </c>
      <c r="E14" s="25">
        <v>11.58</v>
      </c>
      <c r="F14" s="25">
        <f t="shared" si="2"/>
        <v>1.5</v>
      </c>
      <c r="G14" s="29">
        <v>13.08</v>
      </c>
      <c r="H14" s="37">
        <f t="shared" si="0"/>
        <v>1.5</v>
      </c>
      <c r="I14" s="38">
        <f t="shared" si="1"/>
        <v>0.12953367875647667</v>
      </c>
      <c r="J14" s="9"/>
    </row>
    <row r="15" spans="1:10" x14ac:dyDescent="0.3">
      <c r="A15" s="26"/>
      <c r="B15" s="18" t="s">
        <v>9</v>
      </c>
      <c r="C15" s="25">
        <v>6.9</v>
      </c>
      <c r="D15" s="25">
        <v>6.9</v>
      </c>
      <c r="E15" s="25">
        <v>7</v>
      </c>
      <c r="F15" s="25">
        <f t="shared" si="2"/>
        <v>0</v>
      </c>
      <c r="G15" s="29">
        <v>7</v>
      </c>
      <c r="H15" s="37">
        <f t="shared" si="0"/>
        <v>9.9999999999999645E-2</v>
      </c>
      <c r="I15" s="38">
        <f t="shared" si="1"/>
        <v>1.4492753623188354E-2</v>
      </c>
      <c r="J15" s="9"/>
    </row>
    <row r="16" spans="1:10" x14ac:dyDescent="0.3">
      <c r="A16" s="26"/>
      <c r="B16" s="18" t="s">
        <v>10</v>
      </c>
      <c r="C16" s="25">
        <v>48</v>
      </c>
      <c r="D16" s="25">
        <v>48</v>
      </c>
      <c r="E16" s="25">
        <v>48</v>
      </c>
      <c r="F16" s="25">
        <f t="shared" si="2"/>
        <v>0</v>
      </c>
      <c r="G16" s="29">
        <v>48</v>
      </c>
      <c r="H16" s="37">
        <f t="shared" si="0"/>
        <v>0</v>
      </c>
      <c r="I16" s="38">
        <f t="shared" si="1"/>
        <v>0</v>
      </c>
      <c r="J16" s="9"/>
    </row>
    <row r="17" spans="1:10" x14ac:dyDescent="0.3">
      <c r="A17" s="26"/>
      <c r="B17" s="18" t="s">
        <v>11</v>
      </c>
      <c r="C17" s="25">
        <v>18</v>
      </c>
      <c r="D17" s="25">
        <v>18</v>
      </c>
      <c r="E17" s="25">
        <v>18</v>
      </c>
      <c r="F17" s="25">
        <f t="shared" si="2"/>
        <v>0</v>
      </c>
      <c r="G17" s="29">
        <v>18</v>
      </c>
      <c r="H17" s="37">
        <f t="shared" si="0"/>
        <v>0</v>
      </c>
      <c r="I17" s="38">
        <f t="shared" si="1"/>
        <v>0</v>
      </c>
      <c r="J17" s="9"/>
    </row>
    <row r="18" spans="1:10" x14ac:dyDescent="0.3">
      <c r="A18" s="26"/>
      <c r="B18" s="18" t="s">
        <v>32</v>
      </c>
      <c r="C18" s="25">
        <v>33</v>
      </c>
      <c r="D18" s="25">
        <v>39.43</v>
      </c>
      <c r="E18" s="25">
        <v>39.43</v>
      </c>
      <c r="F18" s="25">
        <f t="shared" si="2"/>
        <v>0</v>
      </c>
      <c r="G18" s="29">
        <v>39.43</v>
      </c>
      <c r="H18" s="37">
        <f t="shared" si="0"/>
        <v>0</v>
      </c>
      <c r="I18" s="38">
        <f t="shared" si="1"/>
        <v>0</v>
      </c>
      <c r="J18" s="9"/>
    </row>
    <row r="19" spans="1:10" ht="14.5" x14ac:dyDescent="0.3">
      <c r="A19" s="26"/>
      <c r="B19" s="18" t="s">
        <v>50</v>
      </c>
      <c r="C19" s="25">
        <v>35.923684000000002</v>
      </c>
      <c r="D19" s="25">
        <v>22.78</v>
      </c>
      <c r="E19" s="25">
        <v>35.78</v>
      </c>
      <c r="F19" s="25">
        <f t="shared" si="2"/>
        <v>0</v>
      </c>
      <c r="G19" s="29">
        <v>35.78</v>
      </c>
      <c r="H19" s="37">
        <f t="shared" si="0"/>
        <v>13</v>
      </c>
      <c r="I19" s="38">
        <f t="shared" si="1"/>
        <v>0.57067603160667246</v>
      </c>
      <c r="J19" s="9"/>
    </row>
    <row r="20" spans="1:10" x14ac:dyDescent="0.3">
      <c r="A20" s="26"/>
      <c r="B20" s="18" t="s">
        <v>31</v>
      </c>
      <c r="C20" s="25">
        <v>15.015043</v>
      </c>
      <c r="D20" s="25">
        <v>15.46</v>
      </c>
      <c r="E20" s="25">
        <v>15.46</v>
      </c>
      <c r="F20" s="25">
        <f t="shared" si="2"/>
        <v>0</v>
      </c>
      <c r="G20" s="29">
        <v>15.46</v>
      </c>
      <c r="H20" s="37">
        <f t="shared" si="0"/>
        <v>0</v>
      </c>
      <c r="I20" s="38">
        <f t="shared" si="1"/>
        <v>0</v>
      </c>
      <c r="J20" s="9"/>
    </row>
    <row r="21" spans="1:10" ht="25" x14ac:dyDescent="0.3">
      <c r="A21" s="26"/>
      <c r="B21" s="18" t="s">
        <v>30</v>
      </c>
      <c r="C21" s="25">
        <v>23</v>
      </c>
      <c r="D21" s="25">
        <v>24</v>
      </c>
      <c r="E21" s="25">
        <v>24.5</v>
      </c>
      <c r="F21" s="25">
        <f t="shared" si="2"/>
        <v>0</v>
      </c>
      <c r="G21" s="29">
        <v>24.5</v>
      </c>
      <c r="H21" s="37">
        <f t="shared" si="0"/>
        <v>0.5</v>
      </c>
      <c r="I21" s="38">
        <f t="shared" si="1"/>
        <v>2.0833333333333332E-2</v>
      </c>
      <c r="J21" s="9"/>
    </row>
    <row r="22" spans="1:10" x14ac:dyDescent="0.3">
      <c r="A22" s="26"/>
      <c r="B22" s="18" t="s">
        <v>26</v>
      </c>
      <c r="C22" s="25">
        <v>18.235977999999999</v>
      </c>
      <c r="D22" s="25">
        <v>12.5</v>
      </c>
      <c r="E22" s="25">
        <v>12.5</v>
      </c>
      <c r="F22" s="25">
        <f t="shared" si="2"/>
        <v>0</v>
      </c>
      <c r="G22" s="29">
        <v>12.5</v>
      </c>
      <c r="H22" s="37">
        <f t="shared" si="0"/>
        <v>0</v>
      </c>
      <c r="I22" s="38">
        <f t="shared" si="1"/>
        <v>0</v>
      </c>
      <c r="J22" s="9"/>
    </row>
    <row r="23" spans="1:10" x14ac:dyDescent="0.3">
      <c r="A23" s="26"/>
      <c r="B23" s="18" t="s">
        <v>12</v>
      </c>
      <c r="C23" s="25">
        <v>55</v>
      </c>
      <c r="D23" s="25">
        <v>55</v>
      </c>
      <c r="E23" s="25">
        <v>50</v>
      </c>
      <c r="F23" s="25">
        <f t="shared" si="2"/>
        <v>0</v>
      </c>
      <c r="G23" s="29">
        <v>50</v>
      </c>
      <c r="H23" s="37">
        <f t="shared" si="0"/>
        <v>-5</v>
      </c>
      <c r="I23" s="38">
        <f t="shared" si="1"/>
        <v>-9.0909090909090912E-2</v>
      </c>
      <c r="J23" s="9"/>
    </row>
    <row r="24" spans="1:10" ht="14.5" x14ac:dyDescent="0.3">
      <c r="A24" s="26"/>
      <c r="B24" s="18" t="s">
        <v>52</v>
      </c>
      <c r="C24" s="25">
        <v>2.7689569999999999</v>
      </c>
      <c r="D24" s="25">
        <v>2.77</v>
      </c>
      <c r="E24" s="25">
        <v>2.79</v>
      </c>
      <c r="F24" s="25">
        <v>0</v>
      </c>
      <c r="G24" s="29">
        <v>2.79</v>
      </c>
      <c r="H24" s="37">
        <f t="shared" si="0"/>
        <v>2.0000000000000018E-2</v>
      </c>
      <c r="I24" s="38">
        <f t="shared" si="1"/>
        <v>7.2202166064982013E-3</v>
      </c>
      <c r="J24" s="9"/>
    </row>
    <row r="25" spans="1:10" x14ac:dyDescent="0.3">
      <c r="A25" s="26"/>
      <c r="B25" s="18" t="s">
        <v>13</v>
      </c>
      <c r="C25" s="25">
        <v>314.53764799999999</v>
      </c>
      <c r="D25" s="25">
        <v>286.56999999999994</v>
      </c>
      <c r="E25" s="25">
        <v>296.06999999999994</v>
      </c>
      <c r="F25" s="25">
        <f t="shared" si="2"/>
        <v>11</v>
      </c>
      <c r="G25" s="29">
        <v>307.06999999999994</v>
      </c>
      <c r="H25" s="37">
        <f t="shared" si="0"/>
        <v>20.5</v>
      </c>
      <c r="I25" s="38">
        <f t="shared" si="1"/>
        <v>7.1535750427469749E-2</v>
      </c>
      <c r="J25" s="9"/>
    </row>
    <row r="26" spans="1:10" ht="25" x14ac:dyDescent="0.3">
      <c r="A26" s="26"/>
      <c r="B26" s="18" t="s">
        <v>25</v>
      </c>
      <c r="C26" s="25">
        <v>24.35</v>
      </c>
      <c r="D26" s="25">
        <v>24.35</v>
      </c>
      <c r="E26" s="25">
        <v>24.35</v>
      </c>
      <c r="F26" s="25">
        <f t="shared" si="2"/>
        <v>2.5999999999999979</v>
      </c>
      <c r="G26" s="29">
        <v>26.95</v>
      </c>
      <c r="H26" s="37">
        <f t="shared" si="0"/>
        <v>2.5999999999999979</v>
      </c>
      <c r="I26" s="38">
        <f t="shared" si="1"/>
        <v>0.10677618069815185</v>
      </c>
      <c r="J26" s="9"/>
    </row>
    <row r="27" spans="1:10" x14ac:dyDescent="0.3">
      <c r="A27" s="61" t="s">
        <v>24</v>
      </c>
      <c r="B27" s="62"/>
      <c r="C27" s="25"/>
      <c r="D27" s="25"/>
      <c r="E27" s="25"/>
      <c r="F27" s="25"/>
      <c r="G27" s="29"/>
      <c r="H27" s="37"/>
      <c r="I27" s="38"/>
      <c r="J27" s="9"/>
    </row>
    <row r="28" spans="1:10" ht="16.25" customHeight="1" x14ac:dyDescent="0.3">
      <c r="A28" s="17"/>
      <c r="B28" s="36" t="s">
        <v>53</v>
      </c>
      <c r="C28" s="25">
        <v>154.00647599999999</v>
      </c>
      <c r="D28" s="25">
        <v>258.35000000000002</v>
      </c>
      <c r="E28" s="25">
        <v>276.12</v>
      </c>
      <c r="F28" s="25">
        <f t="shared" ref="F28:F29" si="3">G28-E28</f>
        <v>0</v>
      </c>
      <c r="G28" s="29">
        <v>276.12</v>
      </c>
      <c r="H28" s="37">
        <f t="shared" si="0"/>
        <v>17.769999999999982</v>
      </c>
      <c r="I28" s="38">
        <f t="shared" si="1"/>
        <v>6.8782659183278416E-2</v>
      </c>
      <c r="J28" s="9"/>
    </row>
    <row r="29" spans="1:10" ht="14.5" x14ac:dyDescent="0.3">
      <c r="A29" s="17"/>
      <c r="B29" s="36" t="s">
        <v>54</v>
      </c>
      <c r="C29" s="25">
        <v>3.698</v>
      </c>
      <c r="D29" s="25">
        <v>14.5</v>
      </c>
      <c r="E29" s="25">
        <v>7.5</v>
      </c>
      <c r="F29" s="25">
        <f t="shared" si="3"/>
        <v>0</v>
      </c>
      <c r="G29" s="29">
        <v>7.5</v>
      </c>
      <c r="H29" s="37">
        <f t="shared" si="0"/>
        <v>-7</v>
      </c>
      <c r="I29" s="38">
        <f t="shared" si="1"/>
        <v>-0.48275862068965519</v>
      </c>
      <c r="J29" s="9"/>
    </row>
    <row r="30" spans="1:10" ht="14" customHeight="1" x14ac:dyDescent="0.3">
      <c r="A30" s="55" t="s">
        <v>14</v>
      </c>
      <c r="B30" s="56"/>
      <c r="C30" s="15">
        <f>SUM(C31:C36)</f>
        <v>220.25</v>
      </c>
      <c r="D30" s="15">
        <f t="shared" ref="D30:G30" si="4">SUM(D31:D36)</f>
        <v>217.62</v>
      </c>
      <c r="E30" s="15">
        <f t="shared" si="4"/>
        <v>219.02</v>
      </c>
      <c r="F30" s="15">
        <f t="shared" si="4"/>
        <v>1.2999999999999972</v>
      </c>
      <c r="G30" s="28">
        <f t="shared" si="4"/>
        <v>220.32</v>
      </c>
      <c r="H30" s="34">
        <f t="shared" si="0"/>
        <v>2.6999999999999886</v>
      </c>
      <c r="I30" s="35">
        <f t="shared" si="1"/>
        <v>1.2406947890818806E-2</v>
      </c>
      <c r="J30" s="8"/>
    </row>
    <row r="31" spans="1:10" x14ac:dyDescent="0.3">
      <c r="A31" s="14"/>
      <c r="B31" s="18" t="s">
        <v>15</v>
      </c>
      <c r="C31" s="25">
        <v>98.7</v>
      </c>
      <c r="D31" s="25">
        <v>99.7</v>
      </c>
      <c r="E31" s="25">
        <v>99.7</v>
      </c>
      <c r="F31" s="25">
        <f t="shared" ref="F31:F36" si="5">G31-E31</f>
        <v>1.2999999999999972</v>
      </c>
      <c r="G31" s="29">
        <v>101</v>
      </c>
      <c r="H31" s="37">
        <f t="shared" si="0"/>
        <v>1.2999999999999972</v>
      </c>
      <c r="I31" s="38">
        <f t="shared" si="1"/>
        <v>1.3039117352056139E-2</v>
      </c>
      <c r="J31" s="8"/>
    </row>
    <row r="32" spans="1:10" x14ac:dyDescent="0.3">
      <c r="A32" s="26"/>
      <c r="B32" s="18" t="s">
        <v>16</v>
      </c>
      <c r="C32" s="25">
        <v>25.5</v>
      </c>
      <c r="D32" s="25">
        <v>21.6</v>
      </c>
      <c r="E32" s="25">
        <v>21.83</v>
      </c>
      <c r="F32" s="25">
        <f t="shared" si="5"/>
        <v>0</v>
      </c>
      <c r="G32" s="29">
        <v>21.83</v>
      </c>
      <c r="H32" s="37">
        <f t="shared" si="0"/>
        <v>0.22999999999999687</v>
      </c>
      <c r="I32" s="38">
        <f t="shared" si="1"/>
        <v>1.0648148148148002E-2</v>
      </c>
      <c r="J32" s="9"/>
    </row>
    <row r="33" spans="1:10" ht="14.5" x14ac:dyDescent="0.3">
      <c r="A33" s="26"/>
      <c r="B33" s="18" t="s">
        <v>55</v>
      </c>
      <c r="C33" s="25">
        <v>83.31</v>
      </c>
      <c r="D33" s="25">
        <v>82.08</v>
      </c>
      <c r="E33" s="25">
        <v>75.25</v>
      </c>
      <c r="F33" s="25">
        <f t="shared" si="5"/>
        <v>0</v>
      </c>
      <c r="G33" s="29">
        <v>75.25</v>
      </c>
      <c r="H33" s="37">
        <f t="shared" si="0"/>
        <v>-6.8299999999999983</v>
      </c>
      <c r="I33" s="38">
        <f t="shared" si="1"/>
        <v>-8.3211500974658847E-2</v>
      </c>
      <c r="J33" s="9"/>
    </row>
    <row r="34" spans="1:10" x14ac:dyDescent="0.3">
      <c r="A34" s="43"/>
      <c r="B34" s="44" t="s">
        <v>63</v>
      </c>
      <c r="C34" s="25">
        <v>0</v>
      </c>
      <c r="D34" s="25">
        <v>0</v>
      </c>
      <c r="E34" s="25">
        <v>11.5</v>
      </c>
      <c r="F34" s="25">
        <f t="shared" si="5"/>
        <v>0</v>
      </c>
      <c r="G34" s="29">
        <v>11.5</v>
      </c>
      <c r="H34" s="37">
        <f t="shared" si="0"/>
        <v>11.5</v>
      </c>
      <c r="I34" s="38" t="str">
        <f t="shared" si="1"/>
        <v>N/A</v>
      </c>
      <c r="J34" s="9"/>
    </row>
    <row r="35" spans="1:10" ht="14.5" x14ac:dyDescent="0.3">
      <c r="A35" s="26"/>
      <c r="B35" s="18" t="s">
        <v>56</v>
      </c>
      <c r="C35" s="25">
        <v>8</v>
      </c>
      <c r="D35" s="25">
        <v>9.5</v>
      </c>
      <c r="E35" s="25">
        <v>6</v>
      </c>
      <c r="F35" s="25">
        <f>G35-E35</f>
        <v>0</v>
      </c>
      <c r="G35" s="29">
        <v>6</v>
      </c>
      <c r="H35" s="37">
        <f>$G35-D35</f>
        <v>-3.5</v>
      </c>
      <c r="I35" s="38">
        <f>IF(D35=0,"N/A",H35/D35)</f>
        <v>-0.36842105263157893</v>
      </c>
      <c r="J35" s="9"/>
    </row>
    <row r="36" spans="1:10" x14ac:dyDescent="0.3">
      <c r="A36" s="26"/>
      <c r="B36" s="18" t="s">
        <v>17</v>
      </c>
      <c r="C36" s="25">
        <v>4.74</v>
      </c>
      <c r="D36" s="25">
        <v>4.74</v>
      </c>
      <c r="E36" s="25">
        <v>4.74</v>
      </c>
      <c r="F36" s="25">
        <f t="shared" si="5"/>
        <v>0</v>
      </c>
      <c r="G36" s="29">
        <v>4.74</v>
      </c>
      <c r="H36" s="37">
        <f t="shared" si="0"/>
        <v>0</v>
      </c>
      <c r="I36" s="38">
        <f t="shared" si="1"/>
        <v>0</v>
      </c>
      <c r="J36" s="9"/>
    </row>
    <row r="37" spans="1:10" x14ac:dyDescent="0.3">
      <c r="A37" s="55" t="s">
        <v>18</v>
      </c>
      <c r="B37" s="56"/>
      <c r="C37" s="15">
        <f>SUM(C38:C45)</f>
        <v>503.52830999999998</v>
      </c>
      <c r="D37" s="15">
        <f t="shared" ref="D37:G37" si="6">SUM(D38:D45)</f>
        <v>525.78053900000009</v>
      </c>
      <c r="E37" s="15">
        <f t="shared" si="6"/>
        <v>533.75</v>
      </c>
      <c r="F37" s="15">
        <f t="shared" si="6"/>
        <v>9.7999999999999829</v>
      </c>
      <c r="G37" s="28">
        <f t="shared" si="6"/>
        <v>543.54999999999995</v>
      </c>
      <c r="H37" s="34">
        <f t="shared" si="0"/>
        <v>17.769460999999865</v>
      </c>
      <c r="I37" s="35">
        <f t="shared" si="1"/>
        <v>3.379634596935864E-2</v>
      </c>
      <c r="J37" s="8"/>
    </row>
    <row r="38" spans="1:10" x14ac:dyDescent="0.3">
      <c r="A38" s="14"/>
      <c r="B38" s="18" t="s">
        <v>19</v>
      </c>
      <c r="C38" s="25">
        <v>74.224723999999995</v>
      </c>
      <c r="D38" s="25">
        <v>75.69</v>
      </c>
      <c r="E38" s="25">
        <v>90</v>
      </c>
      <c r="F38" s="25">
        <f t="shared" ref="F38:F45" si="7">G38-E38</f>
        <v>0</v>
      </c>
      <c r="G38" s="29">
        <v>90</v>
      </c>
      <c r="H38" s="37">
        <f t="shared" si="0"/>
        <v>14.310000000000002</v>
      </c>
      <c r="I38" s="38">
        <f t="shared" si="1"/>
        <v>0.18906064209274676</v>
      </c>
      <c r="J38" s="8"/>
    </row>
    <row r="39" spans="1:10" x14ac:dyDescent="0.3">
      <c r="A39" s="14"/>
      <c r="B39" s="18" t="s">
        <v>27</v>
      </c>
      <c r="C39" s="25">
        <v>0</v>
      </c>
      <c r="D39" s="25">
        <v>48.02</v>
      </c>
      <c r="E39" s="25">
        <v>52.98</v>
      </c>
      <c r="F39" s="25">
        <f t="shared" si="7"/>
        <v>0</v>
      </c>
      <c r="G39" s="29">
        <v>52.98</v>
      </c>
      <c r="H39" s="37">
        <f t="shared" si="0"/>
        <v>4.9599999999999937</v>
      </c>
      <c r="I39" s="38">
        <f t="shared" si="1"/>
        <v>0.10329029571012065</v>
      </c>
      <c r="J39" s="8"/>
    </row>
    <row r="40" spans="1:10" x14ac:dyDescent="0.3">
      <c r="A40" s="26"/>
      <c r="B40" s="18" t="s">
        <v>20</v>
      </c>
      <c r="C40" s="25">
        <v>45.367324000000004</v>
      </c>
      <c r="D40" s="25">
        <v>45.21</v>
      </c>
      <c r="E40" s="25">
        <v>46.13</v>
      </c>
      <c r="F40" s="25">
        <f t="shared" si="7"/>
        <v>0</v>
      </c>
      <c r="G40" s="29">
        <v>46.13</v>
      </c>
      <c r="H40" s="37">
        <f t="shared" si="0"/>
        <v>0.92000000000000171</v>
      </c>
      <c r="I40" s="38">
        <f t="shared" si="1"/>
        <v>2.0349480203494839E-2</v>
      </c>
      <c r="J40" s="9"/>
    </row>
    <row r="41" spans="1:10" ht="25" x14ac:dyDescent="0.3">
      <c r="A41" s="26"/>
      <c r="B41" s="18" t="s">
        <v>28</v>
      </c>
      <c r="C41" s="25">
        <v>4.95</v>
      </c>
      <c r="D41" s="25">
        <v>4.95</v>
      </c>
      <c r="E41" s="25">
        <v>4.95</v>
      </c>
      <c r="F41" s="25">
        <f t="shared" si="7"/>
        <v>0</v>
      </c>
      <c r="G41" s="29">
        <v>4.95</v>
      </c>
      <c r="H41" s="37">
        <f t="shared" si="0"/>
        <v>0</v>
      </c>
      <c r="I41" s="38">
        <f t="shared" si="1"/>
        <v>0</v>
      </c>
      <c r="J41" s="9"/>
    </row>
    <row r="42" spans="1:10" ht="29.4" customHeight="1" x14ac:dyDescent="0.3">
      <c r="A42" s="26"/>
      <c r="B42" s="18" t="s">
        <v>29</v>
      </c>
      <c r="C42" s="25">
        <v>116.45383</v>
      </c>
      <c r="D42" s="25">
        <v>123.8</v>
      </c>
      <c r="E42" s="25">
        <v>123.8</v>
      </c>
      <c r="F42" s="25">
        <f t="shared" si="7"/>
        <v>0</v>
      </c>
      <c r="G42" s="29">
        <v>123.8</v>
      </c>
      <c r="H42" s="37">
        <f t="shared" si="0"/>
        <v>0</v>
      </c>
      <c r="I42" s="38">
        <f t="shared" si="1"/>
        <v>0</v>
      </c>
      <c r="J42" s="9"/>
    </row>
    <row r="43" spans="1:10" x14ac:dyDescent="0.3">
      <c r="A43" s="26"/>
      <c r="B43" s="18" t="s">
        <v>21</v>
      </c>
      <c r="C43" s="25">
        <v>6.6592659999999997</v>
      </c>
      <c r="D43" s="25">
        <v>6.62</v>
      </c>
      <c r="E43" s="25">
        <v>6.62</v>
      </c>
      <c r="F43" s="25">
        <f t="shared" si="7"/>
        <v>0.5</v>
      </c>
      <c r="G43" s="29">
        <v>7.12</v>
      </c>
      <c r="H43" s="37">
        <f t="shared" si="0"/>
        <v>0.5</v>
      </c>
      <c r="I43" s="38">
        <f t="shared" si="1"/>
        <v>7.5528700906344406E-2</v>
      </c>
      <c r="J43" s="9"/>
    </row>
    <row r="44" spans="1:10" ht="14.5" x14ac:dyDescent="0.3">
      <c r="A44" s="26"/>
      <c r="B44" s="18" t="s">
        <v>51</v>
      </c>
      <c r="C44" s="25">
        <v>255.05218199999999</v>
      </c>
      <c r="D44" s="25">
        <v>219.74053900000001</v>
      </c>
      <c r="E44" s="25">
        <v>207.52</v>
      </c>
      <c r="F44" s="25">
        <f t="shared" si="7"/>
        <v>9.2999999999999829</v>
      </c>
      <c r="G44" s="29">
        <v>216.82</v>
      </c>
      <c r="H44" s="37">
        <f t="shared" si="0"/>
        <v>-2.9205390000000193</v>
      </c>
      <c r="I44" s="38">
        <f t="shared" si="1"/>
        <v>-1.3290852080780685E-2</v>
      </c>
      <c r="J44" s="9"/>
    </row>
    <row r="45" spans="1:10" x14ac:dyDescent="0.3">
      <c r="A45" s="26"/>
      <c r="B45" s="18" t="s">
        <v>22</v>
      </c>
      <c r="C45" s="33">
        <v>0.82098400000000005</v>
      </c>
      <c r="D45" s="25">
        <v>1.75</v>
      </c>
      <c r="E45" s="25">
        <v>1.75</v>
      </c>
      <c r="F45" s="25">
        <f t="shared" si="7"/>
        <v>0</v>
      </c>
      <c r="G45" s="29">
        <v>1.75</v>
      </c>
      <c r="H45" s="37">
        <f t="shared" si="0"/>
        <v>0</v>
      </c>
      <c r="I45" s="38">
        <f t="shared" si="1"/>
        <v>0</v>
      </c>
      <c r="J45" s="9"/>
    </row>
    <row r="46" spans="1:10" x14ac:dyDescent="0.3">
      <c r="A46" s="45" t="s">
        <v>35</v>
      </c>
      <c r="B46" s="46"/>
      <c r="C46" s="21">
        <f>SUM(C8,C30,C37)</f>
        <v>1618.4154699999999</v>
      </c>
      <c r="D46" s="21">
        <f>SUM(D8,D30,D37)</f>
        <v>1720.5005389999999</v>
      </c>
      <c r="E46" s="21">
        <f>SUM(E8,E30,E37)</f>
        <v>1760.37</v>
      </c>
      <c r="F46" s="21">
        <f>SUM(F8,F30,F37)</f>
        <v>26.199999999999978</v>
      </c>
      <c r="G46" s="30">
        <f>SUM(G8,G30,G37)</f>
        <v>1786.57</v>
      </c>
      <c r="H46" s="39">
        <f t="shared" si="0"/>
        <v>66.069461000000047</v>
      </c>
      <c r="I46" s="40">
        <f t="shared" si="1"/>
        <v>3.8401302122463357E-2</v>
      </c>
      <c r="J46" s="9"/>
    </row>
    <row r="47" spans="1:10" ht="14.5" thickBot="1" x14ac:dyDescent="0.35">
      <c r="A47" s="26"/>
      <c r="B47" s="22" t="s">
        <v>34</v>
      </c>
      <c r="C47" s="15">
        <v>-1.757917</v>
      </c>
      <c r="D47" s="15">
        <v>-1.76</v>
      </c>
      <c r="E47" s="15">
        <v>-2.4700000000000002</v>
      </c>
      <c r="F47" s="15">
        <f>G47-E47</f>
        <v>0</v>
      </c>
      <c r="G47" s="28">
        <v>-2.4700000000000002</v>
      </c>
      <c r="H47" s="34">
        <f t="shared" si="0"/>
        <v>-0.71000000000000019</v>
      </c>
      <c r="I47" s="35">
        <f t="shared" si="1"/>
        <v>0.40340909090909099</v>
      </c>
      <c r="J47" s="9"/>
    </row>
    <row r="48" spans="1:10" ht="15" customHeight="1" thickBot="1" x14ac:dyDescent="0.35">
      <c r="A48" s="57" t="s">
        <v>23</v>
      </c>
      <c r="B48" s="58"/>
      <c r="C48" s="19">
        <f>SUM(C46:C47)</f>
        <v>1616.657553</v>
      </c>
      <c r="D48" s="19">
        <f t="shared" ref="D48:G48" si="8">SUM(D46:D47)</f>
        <v>1718.7405389999999</v>
      </c>
      <c r="E48" s="19">
        <f t="shared" si="8"/>
        <v>1757.8999999999999</v>
      </c>
      <c r="F48" s="19">
        <f t="shared" si="8"/>
        <v>26.199999999999978</v>
      </c>
      <c r="G48" s="31">
        <f t="shared" si="8"/>
        <v>1784.1</v>
      </c>
      <c r="H48" s="41">
        <f t="shared" si="0"/>
        <v>65.35946100000001</v>
      </c>
      <c r="I48" s="42">
        <f t="shared" si="1"/>
        <v>3.8027532089298099E-2</v>
      </c>
      <c r="J48" s="8"/>
    </row>
    <row r="49" spans="1:10" ht="15" customHeight="1" x14ac:dyDescent="0.3">
      <c r="A49" s="50" t="s">
        <v>3</v>
      </c>
      <c r="B49" s="50"/>
      <c r="C49" s="50"/>
      <c r="D49" s="50"/>
      <c r="E49" s="50"/>
      <c r="F49" s="50"/>
      <c r="G49" s="50"/>
      <c r="H49" s="23"/>
      <c r="I49" s="24"/>
      <c r="J49" s="8"/>
    </row>
    <row r="50" spans="1:10" ht="15" customHeight="1" x14ac:dyDescent="0.3">
      <c r="A50" s="54" t="s">
        <v>59</v>
      </c>
      <c r="B50" s="54"/>
      <c r="C50" s="54"/>
      <c r="D50" s="54"/>
      <c r="E50" s="54"/>
      <c r="F50" s="54"/>
      <c r="G50" s="54"/>
      <c r="H50" s="54"/>
      <c r="I50" s="54"/>
      <c r="J50" s="8"/>
    </row>
    <row r="51" spans="1:10" ht="22.75" customHeight="1" x14ac:dyDescent="0.3">
      <c r="A51" s="52" t="s">
        <v>45</v>
      </c>
      <c r="B51" s="52"/>
      <c r="C51" s="52"/>
      <c r="D51" s="52"/>
      <c r="E51" s="52"/>
      <c r="F51" s="52"/>
      <c r="G51" s="52"/>
      <c r="H51" s="52"/>
      <c r="I51" s="52"/>
      <c r="J51" s="11"/>
    </row>
    <row r="52" spans="1:10" x14ac:dyDescent="0.3">
      <c r="A52" s="53" t="s">
        <v>44</v>
      </c>
      <c r="B52" s="51"/>
      <c r="C52" s="51"/>
      <c r="D52" s="51"/>
      <c r="E52" s="51"/>
      <c r="F52" s="51"/>
      <c r="G52" s="51"/>
      <c r="H52" s="51"/>
      <c r="I52" s="51"/>
      <c r="J52" s="11"/>
    </row>
    <row r="53" spans="1:10" x14ac:dyDescent="0.3">
      <c r="A53" s="53" t="s">
        <v>43</v>
      </c>
      <c r="B53" s="51"/>
      <c r="C53" s="51"/>
      <c r="D53" s="51"/>
      <c r="E53" s="51"/>
      <c r="F53" s="51"/>
      <c r="G53" s="51"/>
      <c r="H53" s="51"/>
      <c r="I53" s="51"/>
      <c r="J53" s="12"/>
    </row>
    <row r="54" spans="1:10" x14ac:dyDescent="0.3">
      <c r="A54" s="51" t="s">
        <v>62</v>
      </c>
      <c r="B54" s="51"/>
      <c r="C54" s="51"/>
      <c r="D54" s="51"/>
      <c r="E54" s="51"/>
      <c r="F54" s="51"/>
      <c r="G54" s="51"/>
      <c r="H54" s="51"/>
      <c r="I54" s="51"/>
      <c r="J54" s="12"/>
    </row>
    <row r="55" spans="1:10" ht="24.65" customHeight="1" x14ac:dyDescent="0.3">
      <c r="A55" s="51" t="s">
        <v>57</v>
      </c>
      <c r="B55" s="51"/>
      <c r="C55" s="51"/>
      <c r="D55" s="51"/>
      <c r="E55" s="51"/>
      <c r="F55" s="51"/>
      <c r="G55" s="51"/>
      <c r="H55" s="51"/>
      <c r="I55" s="51"/>
      <c r="J55" s="12"/>
    </row>
    <row r="56" spans="1:10" ht="25.25" customHeight="1" x14ac:dyDescent="0.3">
      <c r="A56" s="51" t="s">
        <v>60</v>
      </c>
      <c r="B56" s="51"/>
      <c r="C56" s="51"/>
      <c r="D56" s="51"/>
      <c r="E56" s="51"/>
      <c r="F56" s="51"/>
      <c r="G56" s="51"/>
      <c r="H56" s="51"/>
      <c r="I56" s="51"/>
      <c r="J56" s="12"/>
    </row>
    <row r="57" spans="1:10" ht="35.4" customHeight="1" x14ac:dyDescent="0.3">
      <c r="A57" s="51" t="s">
        <v>61</v>
      </c>
      <c r="B57" s="51"/>
      <c r="C57" s="51"/>
      <c r="D57" s="51"/>
      <c r="E57" s="51"/>
      <c r="F57" s="51"/>
      <c r="G57" s="51"/>
      <c r="H57" s="51"/>
      <c r="I57" s="51"/>
      <c r="J57" s="2"/>
    </row>
    <row r="58" spans="1:10" ht="25.25" customHeight="1" x14ac:dyDescent="0.3">
      <c r="A58" s="51" t="s">
        <v>58</v>
      </c>
      <c r="B58" s="51"/>
      <c r="C58" s="51"/>
      <c r="D58" s="51"/>
      <c r="E58" s="51"/>
      <c r="F58" s="51"/>
      <c r="G58" s="51"/>
      <c r="H58" s="51"/>
      <c r="I58" s="51"/>
      <c r="J58" s="12"/>
    </row>
    <row r="59" spans="1:10" x14ac:dyDescent="0.3">
      <c r="A59" s="51" t="s">
        <v>42</v>
      </c>
      <c r="B59" s="51"/>
      <c r="C59" s="51"/>
      <c r="D59" s="51"/>
      <c r="E59" s="51"/>
      <c r="F59" s="51"/>
      <c r="G59" s="51"/>
      <c r="H59" s="51"/>
      <c r="I59" s="51"/>
      <c r="J59" s="2"/>
    </row>
    <row r="60" spans="1:10" x14ac:dyDescent="0.3">
      <c r="A60" s="2"/>
      <c r="B60" s="2"/>
      <c r="C60" s="2"/>
      <c r="D60" s="2"/>
      <c r="E60" s="2"/>
      <c r="F60" s="2"/>
      <c r="G60" s="2"/>
      <c r="H60" s="2"/>
      <c r="I60" s="2"/>
      <c r="J60" s="2"/>
    </row>
    <row r="61" spans="1:10" x14ac:dyDescent="0.3">
      <c r="A61" s="2"/>
      <c r="B61" s="2"/>
      <c r="C61" s="2"/>
      <c r="D61" s="2"/>
      <c r="E61" s="2"/>
      <c r="F61" s="2"/>
      <c r="G61" s="2"/>
      <c r="H61" s="2"/>
      <c r="I61" s="2"/>
      <c r="J61" s="2"/>
    </row>
    <row r="62" spans="1:10" x14ac:dyDescent="0.3">
      <c r="A62" s="2"/>
      <c r="B62" s="2"/>
      <c r="C62" s="2"/>
      <c r="D62" s="2"/>
      <c r="E62" s="2"/>
      <c r="F62" s="2"/>
      <c r="G62" s="2"/>
      <c r="H62" s="2"/>
      <c r="I62" s="2"/>
      <c r="J62" s="2"/>
    </row>
    <row r="63" spans="1:10" x14ac:dyDescent="0.3">
      <c r="A63" s="2"/>
      <c r="B63" s="2"/>
      <c r="C63" s="2"/>
      <c r="D63" s="2"/>
      <c r="E63" s="2"/>
      <c r="F63" s="2"/>
      <c r="G63" s="2"/>
      <c r="H63" s="2"/>
      <c r="I63" s="2"/>
      <c r="J63" s="2"/>
    </row>
    <row r="64" spans="1:10" x14ac:dyDescent="0.3">
      <c r="A64" s="2"/>
      <c r="B64" s="2"/>
      <c r="C64" s="2"/>
      <c r="D64" s="2"/>
      <c r="E64" s="2"/>
      <c r="F64" s="2"/>
      <c r="G64" s="2"/>
      <c r="H64" s="2"/>
      <c r="I64" s="2"/>
    </row>
    <row r="65" spans="1:9" x14ac:dyDescent="0.3">
      <c r="A65" s="2"/>
      <c r="B65" s="2"/>
      <c r="C65" s="2"/>
      <c r="D65" s="2"/>
      <c r="E65" s="2"/>
      <c r="F65" s="2"/>
      <c r="G65" s="2"/>
      <c r="H65" s="2"/>
      <c r="I65" s="2"/>
    </row>
  </sheetData>
  <mergeCells count="28">
    <mergeCell ref="A1:I1"/>
    <mergeCell ref="A4:I4"/>
    <mergeCell ref="A8:B8"/>
    <mergeCell ref="A27:B27"/>
    <mergeCell ref="A30:B30"/>
    <mergeCell ref="A2:I2"/>
    <mergeCell ref="G5:G7"/>
    <mergeCell ref="A3:I3"/>
    <mergeCell ref="H5:I6"/>
    <mergeCell ref="A5:B7"/>
    <mergeCell ref="C5:C7"/>
    <mergeCell ref="D5:D7"/>
    <mergeCell ref="E5:E7"/>
    <mergeCell ref="A59:I59"/>
    <mergeCell ref="A57:I57"/>
    <mergeCell ref="A56:I56"/>
    <mergeCell ref="A55:I55"/>
    <mergeCell ref="A54:I54"/>
    <mergeCell ref="A46:B46"/>
    <mergeCell ref="F5:F7"/>
    <mergeCell ref="A49:G49"/>
    <mergeCell ref="A58:I58"/>
    <mergeCell ref="A51:I51"/>
    <mergeCell ref="A52:I52"/>
    <mergeCell ref="A53:I53"/>
    <mergeCell ref="A50:I50"/>
    <mergeCell ref="A37:B37"/>
    <mergeCell ref="A48:B48"/>
  </mergeCells>
  <printOptions horizontalCentered="1"/>
  <pageMargins left="0.5" right="0.5" top="0.5" bottom="0.5" header="0.3" footer="0.3"/>
  <pageSetup scale="74" orientation="portrait" r:id="rId1"/>
  <ignoredErrors>
    <ignoredError sqref="G30 G8 G48 G46 G37 C37:E37 C46:E46 C48:E48 C8:E8 C30:E30 F8:F20 H8:I20 F47:F48 H36:I48 H28:I33 F21:F23 H21:I26 F35:I35 F25:F29 F34:I34" unlockedFormula="1"/>
    <ignoredError sqref="F36:F46 F30:F33" formula="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 Summ-FY17 Request</vt:lpstr>
      <vt:lpstr>'RI Summ-FY17 Request'!Print_Area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Koskinen, Mary</cp:lastModifiedBy>
  <cp:lastPrinted>2016-02-03T14:51:22Z</cp:lastPrinted>
  <dcterms:created xsi:type="dcterms:W3CDTF">2013-08-27T19:42:23Z</dcterms:created>
  <dcterms:modified xsi:type="dcterms:W3CDTF">2016-02-05T23:16:02Z</dcterms:modified>
</cp:coreProperties>
</file>