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12072" windowHeight="8736"/>
  </bookViews>
  <sheets>
    <sheet name="Org Ex by Major Component" sheetId="1" r:id="rId1"/>
  </sheets>
  <definedNames>
    <definedName name="_xlnm.Print_Area" localSheetId="0">'Org Ex by Major Component'!$A$1:$G$48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E45" i="1"/>
  <c r="F43" i="1"/>
  <c r="E43" i="1"/>
  <c r="F41" i="1"/>
  <c r="E41" i="1"/>
  <c r="F39" i="1"/>
  <c r="E39" i="1"/>
  <c r="F38" i="1"/>
  <c r="E38" i="1"/>
  <c r="F37" i="1"/>
  <c r="E37" i="1"/>
  <c r="F36" i="1"/>
  <c r="E36" i="1"/>
  <c r="D35" i="1"/>
  <c r="E35" i="1" s="1"/>
  <c r="C35" i="1"/>
  <c r="B35" i="1"/>
  <c r="B30" i="1" s="1"/>
  <c r="E33" i="1"/>
  <c r="F33" i="1" s="1"/>
  <c r="E32" i="1"/>
  <c r="F32" i="1" s="1"/>
  <c r="E31" i="1"/>
  <c r="F31" i="1" s="1"/>
  <c r="C30" i="1"/>
  <c r="F28" i="1"/>
  <c r="E28" i="1"/>
  <c r="F27" i="1"/>
  <c r="E27" i="1"/>
  <c r="F26" i="1"/>
  <c r="E26" i="1"/>
  <c r="F25" i="1"/>
  <c r="E25" i="1"/>
  <c r="D24" i="1"/>
  <c r="E24" i="1" s="1"/>
  <c r="C24" i="1"/>
  <c r="B24" i="1"/>
  <c r="F24" i="1" s="1"/>
  <c r="E22" i="1"/>
  <c r="F22" i="1" s="1"/>
  <c r="E21" i="1"/>
  <c r="F21" i="1" s="1"/>
  <c r="E20" i="1"/>
  <c r="F20" i="1" s="1"/>
  <c r="E19" i="1"/>
  <c r="F19" i="1" s="1"/>
  <c r="D18" i="1"/>
  <c r="D17" i="1" s="1"/>
  <c r="C18" i="1"/>
  <c r="B18" i="1"/>
  <c r="C17" i="1"/>
  <c r="F15" i="1"/>
  <c r="E15" i="1"/>
  <c r="F14" i="1"/>
  <c r="E14" i="1"/>
  <c r="D13" i="1"/>
  <c r="C13" i="1"/>
  <c r="B13" i="1"/>
  <c r="E11" i="1"/>
  <c r="F11" i="1" s="1"/>
  <c r="E10" i="1"/>
  <c r="F10" i="1" s="1"/>
  <c r="E9" i="1"/>
  <c r="D9" i="1"/>
  <c r="C9" i="1"/>
  <c r="C5" i="1" s="1"/>
  <c r="C47" i="1" s="1"/>
  <c r="B9" i="1"/>
  <c r="F9" i="1" s="1"/>
  <c r="F7" i="1"/>
  <c r="E7" i="1"/>
  <c r="F6" i="1"/>
  <c r="E6" i="1"/>
  <c r="D5" i="1"/>
  <c r="B5" i="1"/>
  <c r="D47" i="1" l="1"/>
  <c r="F30" i="1"/>
  <c r="F35" i="1"/>
  <c r="E5" i="1"/>
  <c r="F5" i="1" s="1"/>
  <c r="B17" i="1"/>
  <c r="E18" i="1"/>
  <c r="F18" i="1" s="1"/>
  <c r="E13" i="1"/>
  <c r="F13" i="1" s="1"/>
  <c r="D30" i="1"/>
  <c r="E30" i="1" s="1"/>
  <c r="E17" i="1" l="1"/>
  <c r="F17" i="1" s="1"/>
  <c r="B47" i="1"/>
  <c r="E47" i="1" l="1"/>
  <c r="F47" i="1" s="1"/>
</calcChain>
</file>

<file path=xl/sharedStrings.xml><?xml version="1.0" encoding="utf-8"?>
<sst xmlns="http://schemas.openxmlformats.org/spreadsheetml/2006/main" count="70" uniqueCount="46">
  <si>
    <t>(Dollars in Millions)</t>
  </si>
  <si>
    <t>FY 2016
Actual</t>
  </si>
  <si>
    <t>FY 2017
(TBD)</t>
  </si>
  <si>
    <t>FY 2018
Request</t>
  </si>
  <si>
    <t>Change over 
FY 2016 Actual</t>
  </si>
  <si>
    <t>Amount</t>
  </si>
  <si>
    <t>Percent</t>
  </si>
  <si>
    <t>Organizational Excellence by Major Component</t>
  </si>
  <si>
    <t>Funding Source</t>
  </si>
  <si>
    <t>Human Capital</t>
  </si>
  <si>
    <r>
      <t>Personnel Compensation &amp; Benefits</t>
    </r>
    <r>
      <rPr>
        <vertAlign val="superscript"/>
        <sz val="9"/>
        <color theme="1"/>
        <rFont val="Arial"/>
        <family val="2"/>
      </rPr>
      <t>1</t>
    </r>
  </si>
  <si>
    <t>AOAM</t>
  </si>
  <si>
    <t>Management of Human Capital</t>
  </si>
  <si>
    <t>IPA Appointments</t>
  </si>
  <si>
    <t>Compensation</t>
  </si>
  <si>
    <t>RRA/EHR</t>
  </si>
  <si>
    <t>Lost Consultant &amp; Per Diem</t>
  </si>
  <si>
    <t>Travel</t>
  </si>
  <si>
    <t>NSF Federal Employee Staff</t>
  </si>
  <si>
    <t>Information Technology (IT)</t>
  </si>
  <si>
    <t>Agency Operations IT</t>
  </si>
  <si>
    <t>Administrative Applications Services and Support</t>
  </si>
  <si>
    <t>Administrative Infrastructure Services and Support</t>
  </si>
  <si>
    <t>Administrative Security and Privacy Services and Support</t>
  </si>
  <si>
    <t>Administrative IT Management</t>
  </si>
  <si>
    <t>Program Related Technology (PRT)</t>
  </si>
  <si>
    <t>Mission-Related Applications Services</t>
  </si>
  <si>
    <t>Mission-Related IT Operations and Infrastructure</t>
  </si>
  <si>
    <t>Mission-Related Security and Privacy Services</t>
  </si>
  <si>
    <t>Mission-Related IT Management</t>
  </si>
  <si>
    <t>Administrative Support</t>
  </si>
  <si>
    <t>Space Rental</t>
  </si>
  <si>
    <t>Operating Expenses</t>
  </si>
  <si>
    <t>Building and Administrative Services</t>
  </si>
  <si>
    <t>Other Program Related Administration</t>
  </si>
  <si>
    <t>Evaluation and Assessment Capability</t>
  </si>
  <si>
    <t>Proposal Management Efficiencies</t>
  </si>
  <si>
    <t>E-Government Initiatives</t>
  </si>
  <si>
    <t>General Planning and Evaluation Activities</t>
  </si>
  <si>
    <t>NSF Headquarters Relocation</t>
  </si>
  <si>
    <t>National Science Board (NSB)</t>
  </si>
  <si>
    <t>NSB</t>
  </si>
  <si>
    <t>Office of Inspector General (OIG)</t>
  </si>
  <si>
    <t>OIG</t>
  </si>
  <si>
    <t>Total, Organizational Excellence</t>
  </si>
  <si>
    <r>
      <t xml:space="preserve">1 </t>
    </r>
    <r>
      <rPr>
        <sz val="8"/>
        <color theme="1"/>
        <rFont val="Arial"/>
        <family val="2"/>
      </rPr>
      <t>Funding levels for PC&amp;B reflect direct appropriated funds only. In FY 2016, $5.48 million in Administrative Cost Recoveries (ACRs) were received bringing the total PC&amp;B obligation to $214.41 million. Approximately $5.82 million in ACRs are expected in FY 2018 to meet the total PC&amp;B requirement of $231.81 million.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</si>
</sst>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164" formatCode="&quot;$&quot;#,##0.00"/>
    <numFmt numFmtId="165" formatCode="0.0%"/>
    <numFmt numFmtId="166" formatCode="##,#00.00;\-#,##0.00;&quot;-&quot;??"/>
    <numFmt numFmtId="167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u/>
      <sz val="9"/>
      <color theme="1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3" xfId="0" applyFont="1" applyBorder="1" applyAlignment="1">
      <alignment horizontal="right"/>
    </xf>
    <xf numFmtId="0" fontId="3" fillId="0" borderId="0" xfId="0" applyFont="1" applyAlignment="1">
      <alignment vertical="top"/>
    </xf>
    <xf numFmtId="2" fontId="3" fillId="0" borderId="0" xfId="0" applyNumberFormat="1" applyFont="1" applyBorder="1"/>
    <xf numFmtId="0" fontId="3" fillId="0" borderId="0" xfId="0" applyFont="1" applyAlignment="1">
      <alignment horizontal="left" indent="1"/>
    </xf>
    <xf numFmtId="0" fontId="3" fillId="2" borderId="0" xfId="0" applyFont="1" applyFill="1"/>
    <xf numFmtId="164" fontId="3" fillId="2" borderId="0" xfId="0" applyNumberFormat="1" applyFont="1" applyFill="1"/>
    <xf numFmtId="166" fontId="3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/>
    <xf numFmtId="165" fontId="3" fillId="2" borderId="6" xfId="1" applyNumberFormat="1" applyFont="1" applyFill="1" applyBorder="1"/>
    <xf numFmtId="0" fontId="3" fillId="2" borderId="0" xfId="0" applyFont="1" applyFill="1" applyAlignment="1">
      <alignment horizontal="center"/>
    </xf>
    <xf numFmtId="49" fontId="3" fillId="0" borderId="0" xfId="0" applyNumberFormat="1" applyFont="1" applyAlignment="1">
      <alignment horizontal="left" indent="1"/>
    </xf>
    <xf numFmtId="166" fontId="3" fillId="0" borderId="0" xfId="0" applyNumberFormat="1" applyFont="1" applyBorder="1" applyAlignment="1">
      <alignment horizontal="right"/>
    </xf>
    <xf numFmtId="165" fontId="3" fillId="0" borderId="6" xfId="1" applyNumberFormat="1" applyFont="1" applyBorder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 applyBorder="1"/>
    <xf numFmtId="2" fontId="8" fillId="0" borderId="0" xfId="0" applyNumberFormat="1" applyFont="1"/>
    <xf numFmtId="2" fontId="8" fillId="0" borderId="0" xfId="0" applyNumberFormat="1" applyFont="1" applyBorder="1"/>
    <xf numFmtId="165" fontId="8" fillId="0" borderId="6" xfId="1" applyNumberFormat="1" applyFont="1" applyBorder="1"/>
    <xf numFmtId="0" fontId="3" fillId="0" borderId="0" xfId="0" applyFont="1" applyAlignment="1">
      <alignment horizontal="left" indent="3"/>
    </xf>
    <xf numFmtId="167" fontId="3" fillId="0" borderId="0" xfId="0" applyNumberFormat="1" applyFont="1" applyBorder="1"/>
    <xf numFmtId="2" fontId="8" fillId="0" borderId="0" xfId="0" applyNumberFormat="1" applyFont="1" applyFill="1" applyBorder="1"/>
    <xf numFmtId="9" fontId="3" fillId="0" borderId="0" xfId="1" applyFont="1"/>
    <xf numFmtId="2" fontId="3" fillId="0" borderId="0" xfId="0" applyNumberFormat="1" applyFont="1" applyFill="1" applyBorder="1"/>
    <xf numFmtId="0" fontId="3" fillId="0" borderId="0" xfId="0" applyFont="1" applyAlignment="1">
      <alignment horizontal="left" wrapText="1" indent="3"/>
    </xf>
    <xf numFmtId="2" fontId="3" fillId="0" borderId="0" xfId="0" applyNumberFormat="1" applyFont="1" applyFill="1" applyBorder="1" applyAlignment="1">
      <alignment vertical="top"/>
    </xf>
    <xf numFmtId="41" fontId="3" fillId="0" borderId="0" xfId="0" applyNumberFormat="1" applyFont="1" applyBorder="1" applyAlignment="1">
      <alignment vertical="top"/>
    </xf>
    <xf numFmtId="41" fontId="3" fillId="0" borderId="6" xfId="1" applyNumberFormat="1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indent="2"/>
    </xf>
    <xf numFmtId="41" fontId="3" fillId="0" borderId="0" xfId="0" applyNumberFormat="1" applyFont="1" applyBorder="1"/>
    <xf numFmtId="0" fontId="3" fillId="0" borderId="0" xfId="0" applyFont="1" applyFill="1"/>
    <xf numFmtId="164" fontId="3" fillId="0" borderId="0" xfId="0" applyNumberFormat="1" applyFont="1" applyFill="1"/>
    <xf numFmtId="0" fontId="3" fillId="0" borderId="0" xfId="0" applyFont="1" applyFill="1" applyBorder="1"/>
    <xf numFmtId="165" fontId="3" fillId="0" borderId="6" xfId="1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Fill="1" applyBorder="1"/>
    <xf numFmtId="0" fontId="3" fillId="0" borderId="7" xfId="0" applyFont="1" applyFill="1" applyBorder="1" applyAlignment="1">
      <alignment horizontal="center"/>
    </xf>
    <xf numFmtId="0" fontId="5" fillId="2" borderId="1" xfId="0" applyFont="1" applyFill="1" applyBorder="1"/>
    <xf numFmtId="164" fontId="5" fillId="2" borderId="1" xfId="0" applyNumberFormat="1" applyFont="1" applyFill="1" applyBorder="1"/>
    <xf numFmtId="166" fontId="5" fillId="2" borderId="8" xfId="0" applyNumberFormat="1" applyFont="1" applyFill="1" applyBorder="1" applyAlignment="1">
      <alignment horizontal="right"/>
    </xf>
    <xf numFmtId="165" fontId="5" fillId="2" borderId="1" xfId="1" applyNumberFormat="1" applyFont="1" applyFill="1" applyBorder="1"/>
    <xf numFmtId="0" fontId="5" fillId="2" borderId="7" xfId="0" applyFont="1" applyFill="1" applyBorder="1" applyAlignment="1">
      <alignment horizontal="center"/>
    </xf>
    <xf numFmtId="9" fontId="3" fillId="0" borderId="0" xfId="1" applyFont="1" applyAlignment="1">
      <alignment vertical="top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9" fontId="9" fillId="0" borderId="0" xfId="0" applyNumberFormat="1" applyFont="1" applyFill="1" applyAlignment="1">
      <alignment horizontal="left" vertical="top" wrapText="1"/>
    </xf>
    <xf numFmtId="49" fontId="6" fillId="0" borderId="0" xfId="0" applyNumberFormat="1" applyFont="1" applyFill="1" applyAlignment="1">
      <alignment horizontal="left" vertical="top" wrapText="1"/>
    </xf>
    <xf numFmtId="0" fontId="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showGridLines="0" tabSelected="1" workbookViewId="0">
      <selection sqref="A1:G1"/>
    </sheetView>
  </sheetViews>
  <sheetFormatPr defaultColWidth="8.6640625" defaultRowHeight="11.4" x14ac:dyDescent="0.2"/>
  <cols>
    <col min="1" max="1" width="47.5546875" style="1" bestFit="1" customWidth="1"/>
    <col min="2" max="2" width="7.6640625" style="16" customWidth="1"/>
    <col min="3" max="6" width="7.6640625" style="1" customWidth="1"/>
    <col min="7" max="7" width="8.6640625" style="15" customWidth="1"/>
    <col min="8" max="16384" width="8.6640625" style="1"/>
  </cols>
  <sheetData>
    <row r="1" spans="1:7" ht="13.2" x14ac:dyDescent="0.25">
      <c r="A1" s="47" t="s">
        <v>7</v>
      </c>
      <c r="B1" s="47"/>
      <c r="C1" s="47"/>
      <c r="D1" s="47"/>
      <c r="E1" s="47"/>
      <c r="F1" s="47"/>
      <c r="G1" s="47"/>
    </row>
    <row r="2" spans="1:7" ht="15" customHeight="1" thickBot="1" x14ac:dyDescent="0.25">
      <c r="A2" s="48" t="s">
        <v>0</v>
      </c>
      <c r="B2" s="48"/>
      <c r="C2" s="48"/>
      <c r="D2" s="48"/>
      <c r="E2" s="48"/>
      <c r="F2" s="48"/>
      <c r="G2" s="48"/>
    </row>
    <row r="3" spans="1:7" ht="27" customHeight="1" x14ac:dyDescent="0.2">
      <c r="A3" s="53"/>
      <c r="B3" s="55" t="s">
        <v>1</v>
      </c>
      <c r="C3" s="57" t="s">
        <v>2</v>
      </c>
      <c r="D3" s="58" t="s">
        <v>3</v>
      </c>
      <c r="E3" s="60" t="s">
        <v>4</v>
      </c>
      <c r="F3" s="61"/>
      <c r="G3" s="49" t="s">
        <v>8</v>
      </c>
    </row>
    <row r="4" spans="1:7" x14ac:dyDescent="0.2">
      <c r="A4" s="54"/>
      <c r="B4" s="56"/>
      <c r="C4" s="54"/>
      <c r="D4" s="59"/>
      <c r="E4" s="2" t="s">
        <v>5</v>
      </c>
      <c r="F4" s="2" t="s">
        <v>6</v>
      </c>
      <c r="G4" s="50"/>
    </row>
    <row r="5" spans="1:7" x14ac:dyDescent="0.2">
      <c r="A5" s="6" t="s">
        <v>9</v>
      </c>
      <c r="B5" s="7">
        <f>SUM(B6:B7,B9)</f>
        <v>261.26585999999998</v>
      </c>
      <c r="C5" s="8">
        <f>SUM(C6:C7,C9)</f>
        <v>0</v>
      </c>
      <c r="D5" s="9">
        <f>SUM(D6:D7,D9)</f>
        <v>286.80099999999999</v>
      </c>
      <c r="E5" s="9">
        <f>D5-B5</f>
        <v>25.535140000000013</v>
      </c>
      <c r="F5" s="10">
        <f>IF(B5=0,"N/A  ",E5/B5)</f>
        <v>9.7736229295323981E-2</v>
      </c>
      <c r="G5" s="11"/>
    </row>
    <row r="6" spans="1:7" ht="13.2" x14ac:dyDescent="0.2">
      <c r="A6" s="12" t="s">
        <v>10</v>
      </c>
      <c r="B6" s="4">
        <v>208.92515</v>
      </c>
      <c r="C6" s="13">
        <v>0</v>
      </c>
      <c r="D6" s="4">
        <v>225.99600000000001</v>
      </c>
      <c r="E6" s="4">
        <f t="shared" ref="E6:E47" si="0">D6-B6</f>
        <v>17.070850000000007</v>
      </c>
      <c r="F6" s="14">
        <f>IF(B6=0,"N/A  ",E6/B6)</f>
        <v>8.1707970533944851E-2</v>
      </c>
      <c r="G6" s="15" t="s">
        <v>11</v>
      </c>
    </row>
    <row r="7" spans="1:7" x14ac:dyDescent="0.2">
      <c r="A7" s="5" t="s">
        <v>12</v>
      </c>
      <c r="B7" s="4">
        <v>10.091186</v>
      </c>
      <c r="C7" s="13">
        <v>0</v>
      </c>
      <c r="D7" s="4">
        <v>10.105</v>
      </c>
      <c r="E7" s="4">
        <f t="shared" si="0"/>
        <v>1.3813999999999993E-2</v>
      </c>
      <c r="F7" s="14">
        <f t="shared" ref="F7:F47" si="1">IF(B7=0,"N/A  ",E7/B7)</f>
        <v>1.3689173898885614E-3</v>
      </c>
      <c r="G7" s="15" t="s">
        <v>11</v>
      </c>
    </row>
    <row r="8" spans="1:7" ht="7.2" customHeight="1" x14ac:dyDescent="0.2">
      <c r="A8" s="5"/>
      <c r="C8" s="13"/>
      <c r="D8" s="17"/>
      <c r="E8" s="4"/>
      <c r="F8" s="14"/>
    </row>
    <row r="9" spans="1:7" s="5" customFormat="1" x14ac:dyDescent="0.2">
      <c r="A9" s="5" t="s">
        <v>13</v>
      </c>
      <c r="B9" s="18">
        <f>SUM(B10:B11)</f>
        <v>42.249524000000001</v>
      </c>
      <c r="C9" s="13">
        <f>SUM(C10:C11)</f>
        <v>0</v>
      </c>
      <c r="D9" s="18">
        <f>SUM(D10:D11)</f>
        <v>50.7</v>
      </c>
      <c r="E9" s="19">
        <f t="shared" si="0"/>
        <v>8.4504760000000019</v>
      </c>
      <c r="F9" s="20">
        <f t="shared" si="1"/>
        <v>0.20001351967894365</v>
      </c>
      <c r="G9" s="15"/>
    </row>
    <row r="10" spans="1:7" x14ac:dyDescent="0.2">
      <c r="A10" s="21" t="s">
        <v>14</v>
      </c>
      <c r="B10" s="4">
        <v>38.330871999999999</v>
      </c>
      <c r="C10" s="13">
        <v>0</v>
      </c>
      <c r="D10" s="4">
        <v>46.11</v>
      </c>
      <c r="E10" s="4">
        <f t="shared" si="0"/>
        <v>7.779128</v>
      </c>
      <c r="F10" s="14">
        <f t="shared" si="1"/>
        <v>0.2029468048626705</v>
      </c>
      <c r="G10" s="15" t="s">
        <v>15</v>
      </c>
    </row>
    <row r="11" spans="1:7" x14ac:dyDescent="0.2">
      <c r="A11" s="21" t="s">
        <v>16</v>
      </c>
      <c r="B11" s="4">
        <v>3.9186519999999998</v>
      </c>
      <c r="C11" s="13">
        <v>0</v>
      </c>
      <c r="D11" s="4">
        <v>4.59</v>
      </c>
      <c r="E11" s="4">
        <f t="shared" si="0"/>
        <v>0.67134800000000006</v>
      </c>
      <c r="F11" s="14">
        <f t="shared" si="1"/>
        <v>0.17132115839834722</v>
      </c>
      <c r="G11" s="15" t="s">
        <v>15</v>
      </c>
    </row>
    <row r="12" spans="1:7" ht="4.95" customHeight="1" x14ac:dyDescent="0.2">
      <c r="A12" s="5"/>
      <c r="C12" s="13"/>
      <c r="D12" s="17"/>
      <c r="E12" s="22"/>
      <c r="F12" s="14"/>
    </row>
    <row r="13" spans="1:7" x14ac:dyDescent="0.2">
      <c r="A13" s="6" t="s">
        <v>17</v>
      </c>
      <c r="B13" s="7">
        <f>SUM(B14:B15)</f>
        <v>8.8320419999999995</v>
      </c>
      <c r="C13" s="8">
        <f>SUM(C14:C15)</f>
        <v>0</v>
      </c>
      <c r="D13" s="9">
        <f>SUM(D14:D15)</f>
        <v>9.07</v>
      </c>
      <c r="E13" s="9">
        <f t="shared" si="0"/>
        <v>0.23795800000000078</v>
      </c>
      <c r="F13" s="10">
        <f t="shared" si="1"/>
        <v>2.694258020965036E-2</v>
      </c>
      <c r="G13" s="11"/>
    </row>
    <row r="14" spans="1:7" x14ac:dyDescent="0.2">
      <c r="A14" s="5" t="s">
        <v>18</v>
      </c>
      <c r="B14" s="4">
        <v>5.7477159999999996</v>
      </c>
      <c r="C14" s="13">
        <v>0</v>
      </c>
      <c r="D14" s="4">
        <v>5.45</v>
      </c>
      <c r="E14" s="4">
        <f t="shared" si="0"/>
        <v>-0.29771599999999943</v>
      </c>
      <c r="F14" s="14">
        <f t="shared" si="1"/>
        <v>-5.1797270428810237E-2</v>
      </c>
      <c r="G14" s="15" t="s">
        <v>11</v>
      </c>
    </row>
    <row r="15" spans="1:7" x14ac:dyDescent="0.2">
      <c r="A15" s="5" t="s">
        <v>13</v>
      </c>
      <c r="B15" s="4">
        <v>3.0843259999999999</v>
      </c>
      <c r="C15" s="13">
        <v>0</v>
      </c>
      <c r="D15" s="4">
        <v>3.62</v>
      </c>
      <c r="E15" s="4">
        <f t="shared" si="0"/>
        <v>0.53567400000000021</v>
      </c>
      <c r="F15" s="14">
        <f t="shared" si="1"/>
        <v>0.1736761937616193</v>
      </c>
      <c r="G15" s="15" t="s">
        <v>15</v>
      </c>
    </row>
    <row r="16" spans="1:7" ht="4.95" customHeight="1" x14ac:dyDescent="0.2">
      <c r="A16" s="5"/>
      <c r="C16" s="13"/>
      <c r="D16" s="17"/>
      <c r="E16" s="22"/>
      <c r="F16" s="14"/>
    </row>
    <row r="17" spans="1:18" x14ac:dyDescent="0.2">
      <c r="A17" s="6" t="s">
        <v>19</v>
      </c>
      <c r="B17" s="7">
        <f>SUM(B18,B24)</f>
        <v>88.223067999999984</v>
      </c>
      <c r="C17" s="8">
        <f>SUM(C18,C24)</f>
        <v>0</v>
      </c>
      <c r="D17" s="9">
        <f>SUM(D18,D24)</f>
        <v>98.002999999999986</v>
      </c>
      <c r="E17" s="9">
        <f t="shared" si="0"/>
        <v>9.7799320000000023</v>
      </c>
      <c r="F17" s="10">
        <f t="shared" si="1"/>
        <v>0.11085458964088626</v>
      </c>
      <c r="G17" s="11"/>
    </row>
    <row r="18" spans="1:18" x14ac:dyDescent="0.2">
      <c r="A18" s="5" t="s">
        <v>20</v>
      </c>
      <c r="B18" s="19">
        <f>SUM(B19:B22)</f>
        <v>21.938312</v>
      </c>
      <c r="C18" s="13">
        <f>SUM(C19:C22)</f>
        <v>0</v>
      </c>
      <c r="D18" s="19">
        <f>SUM(D19:D22)</f>
        <v>25.28</v>
      </c>
      <c r="E18" s="23">
        <f t="shared" si="0"/>
        <v>3.3416880000000013</v>
      </c>
      <c r="F18" s="20">
        <f t="shared" si="1"/>
        <v>0.15232202003508755</v>
      </c>
      <c r="G18" s="15" t="s">
        <v>11</v>
      </c>
      <c r="R18" s="24"/>
    </row>
    <row r="19" spans="1:18" x14ac:dyDescent="0.2">
      <c r="A19" s="21" t="s">
        <v>21</v>
      </c>
      <c r="B19" s="25">
        <v>5.4098259999999998</v>
      </c>
      <c r="C19" s="13">
        <v>0</v>
      </c>
      <c r="D19" s="25">
        <v>7.5110000000000001</v>
      </c>
      <c r="E19" s="4">
        <f t="shared" si="0"/>
        <v>2.1011740000000003</v>
      </c>
      <c r="F19" s="14">
        <f t="shared" si="1"/>
        <v>0.38839955296159256</v>
      </c>
      <c r="G19" s="15" t="s">
        <v>11</v>
      </c>
    </row>
    <row r="20" spans="1:18" x14ac:dyDescent="0.2">
      <c r="A20" s="21" t="s">
        <v>22</v>
      </c>
      <c r="B20" s="25">
        <v>12.987486000000001</v>
      </c>
      <c r="C20" s="13">
        <v>0</v>
      </c>
      <c r="D20" s="25">
        <v>14.228</v>
      </c>
      <c r="E20" s="4">
        <f t="shared" si="0"/>
        <v>1.2405139999999992</v>
      </c>
      <c r="F20" s="14">
        <f t="shared" si="1"/>
        <v>9.5516099112638059E-2</v>
      </c>
      <c r="G20" s="15" t="s">
        <v>11</v>
      </c>
    </row>
    <row r="21" spans="1:18" x14ac:dyDescent="0.2">
      <c r="A21" s="26" t="s">
        <v>23</v>
      </c>
      <c r="B21" s="27">
        <v>3.0329999999999999</v>
      </c>
      <c r="C21" s="13">
        <v>0</v>
      </c>
      <c r="D21" s="27">
        <v>3.0329999999999999</v>
      </c>
      <c r="E21" s="28">
        <f t="shared" si="0"/>
        <v>0</v>
      </c>
      <c r="F21" s="29">
        <f t="shared" si="1"/>
        <v>0</v>
      </c>
      <c r="G21" s="30" t="s">
        <v>11</v>
      </c>
    </row>
    <row r="22" spans="1:18" x14ac:dyDescent="0.2">
      <c r="A22" s="26" t="s">
        <v>24</v>
      </c>
      <c r="B22" s="27">
        <v>0.50800000000000001</v>
      </c>
      <c r="C22" s="13">
        <v>0</v>
      </c>
      <c r="D22" s="27">
        <v>0.50800000000000001</v>
      </c>
      <c r="E22" s="28">
        <f t="shared" si="0"/>
        <v>0</v>
      </c>
      <c r="F22" s="29">
        <f t="shared" si="1"/>
        <v>0</v>
      </c>
      <c r="G22" s="15" t="s">
        <v>11</v>
      </c>
    </row>
    <row r="23" spans="1:18" ht="4.95" customHeight="1" x14ac:dyDescent="0.2">
      <c r="A23" s="5"/>
      <c r="C23" s="13"/>
      <c r="D23" s="17"/>
      <c r="E23" s="22"/>
      <c r="F23" s="14"/>
    </row>
    <row r="24" spans="1:18" x14ac:dyDescent="0.2">
      <c r="A24" s="5" t="s">
        <v>25</v>
      </c>
      <c r="B24" s="19">
        <f>SUM(B25:B28)</f>
        <v>66.284755999999987</v>
      </c>
      <c r="C24" s="13">
        <f>SUM(C25:C28)</f>
        <v>0</v>
      </c>
      <c r="D24" s="19">
        <f>SUM(D25:D28)</f>
        <v>72.722999999999985</v>
      </c>
      <c r="E24" s="23">
        <f t="shared" si="0"/>
        <v>6.4382439999999974</v>
      </c>
      <c r="F24" s="20">
        <f t="shared" si="1"/>
        <v>9.7130085234077027E-2</v>
      </c>
      <c r="G24" s="15" t="s">
        <v>15</v>
      </c>
    </row>
    <row r="25" spans="1:18" x14ac:dyDescent="0.2">
      <c r="A25" s="21" t="s">
        <v>26</v>
      </c>
      <c r="B25" s="4">
        <v>46.873987</v>
      </c>
      <c r="C25" s="13">
        <v>0</v>
      </c>
      <c r="D25" s="4">
        <v>47.201999999999998</v>
      </c>
      <c r="E25" s="4">
        <f t="shared" si="0"/>
        <v>0.32801299999999856</v>
      </c>
      <c r="F25" s="14">
        <f t="shared" si="1"/>
        <v>6.9977618929663171E-3</v>
      </c>
      <c r="G25" s="15" t="s">
        <v>15</v>
      </c>
    </row>
    <row r="26" spans="1:18" x14ac:dyDescent="0.2">
      <c r="A26" s="21" t="s">
        <v>27</v>
      </c>
      <c r="B26" s="4">
        <v>14.191385</v>
      </c>
      <c r="C26" s="13">
        <v>0</v>
      </c>
      <c r="D26" s="4">
        <v>19.306000000000001</v>
      </c>
      <c r="E26" s="4">
        <f t="shared" si="0"/>
        <v>5.1146150000000006</v>
      </c>
      <c r="F26" s="14">
        <f t="shared" si="1"/>
        <v>0.36040280775977823</v>
      </c>
      <c r="G26" s="15" t="s">
        <v>15</v>
      </c>
    </row>
    <row r="27" spans="1:18" x14ac:dyDescent="0.2">
      <c r="A27" s="21" t="s">
        <v>28</v>
      </c>
      <c r="B27" s="4">
        <v>2.9823840000000001</v>
      </c>
      <c r="C27" s="13">
        <v>0</v>
      </c>
      <c r="D27" s="4">
        <v>3.9780000000000002</v>
      </c>
      <c r="E27" s="4">
        <f t="shared" si="0"/>
        <v>0.99561600000000006</v>
      </c>
      <c r="F27" s="14">
        <f t="shared" si="1"/>
        <v>0.33383226304862151</v>
      </c>
      <c r="G27" s="15" t="s">
        <v>15</v>
      </c>
    </row>
    <row r="28" spans="1:18" x14ac:dyDescent="0.2">
      <c r="A28" s="26" t="s">
        <v>29</v>
      </c>
      <c r="B28" s="4">
        <v>2.2370000000000001</v>
      </c>
      <c r="C28" s="13">
        <v>0</v>
      </c>
      <c r="D28" s="4">
        <v>2.2370000000000001</v>
      </c>
      <c r="E28" s="28">
        <f t="shared" si="0"/>
        <v>0</v>
      </c>
      <c r="F28" s="29">
        <f t="shared" si="1"/>
        <v>0</v>
      </c>
      <c r="G28" s="15" t="s">
        <v>15</v>
      </c>
    </row>
    <row r="29" spans="1:18" ht="4.95" customHeight="1" x14ac:dyDescent="0.2">
      <c r="A29" s="5"/>
      <c r="C29" s="13"/>
      <c r="D29" s="17"/>
      <c r="E29" s="22"/>
      <c r="F29" s="14"/>
    </row>
    <row r="30" spans="1:18" x14ac:dyDescent="0.2">
      <c r="A30" s="6" t="s">
        <v>30</v>
      </c>
      <c r="B30" s="7">
        <f>SUM(B31,B32,B33,B35)</f>
        <v>73.633904999999999</v>
      </c>
      <c r="C30" s="8">
        <f>SUM(C31,C32,C33,C35)</f>
        <v>0</v>
      </c>
      <c r="D30" s="9">
        <f>SUM(D31,D32,D33,D35)</f>
        <v>65.727000000000004</v>
      </c>
      <c r="E30" s="9">
        <f t="shared" si="0"/>
        <v>-7.9069049999999947</v>
      </c>
      <c r="F30" s="10">
        <f t="shared" si="1"/>
        <v>-0.10738130756476917</v>
      </c>
      <c r="G30" s="11"/>
    </row>
    <row r="31" spans="1:18" x14ac:dyDescent="0.2">
      <c r="A31" s="5" t="s">
        <v>31</v>
      </c>
      <c r="B31" s="4">
        <v>33.370328999999998</v>
      </c>
      <c r="C31" s="13">
        <v>0</v>
      </c>
      <c r="D31" s="4">
        <v>27.753</v>
      </c>
      <c r="E31" s="4">
        <f t="shared" si="0"/>
        <v>-5.617328999999998</v>
      </c>
      <c r="F31" s="14">
        <f t="shared" si="1"/>
        <v>-0.16833304220644629</v>
      </c>
      <c r="G31" s="15" t="s">
        <v>11</v>
      </c>
    </row>
    <row r="32" spans="1:18" x14ac:dyDescent="0.2">
      <c r="A32" s="5" t="s">
        <v>32</v>
      </c>
      <c r="B32" s="25">
        <v>17.353788000000002</v>
      </c>
      <c r="C32" s="13">
        <v>0</v>
      </c>
      <c r="D32" s="25">
        <v>19.824999999999999</v>
      </c>
      <c r="E32" s="4">
        <f t="shared" si="0"/>
        <v>2.4712119999999977</v>
      </c>
      <c r="F32" s="14">
        <f t="shared" si="1"/>
        <v>0.14240187790700207</v>
      </c>
      <c r="G32" s="15" t="s">
        <v>11</v>
      </c>
    </row>
    <row r="33" spans="1:11" x14ac:dyDescent="0.2">
      <c r="A33" s="5" t="s">
        <v>33</v>
      </c>
      <c r="B33" s="4">
        <v>13.811921</v>
      </c>
      <c r="C33" s="13">
        <v>0</v>
      </c>
      <c r="D33" s="4">
        <v>13.102</v>
      </c>
      <c r="E33" s="4">
        <f t="shared" si="0"/>
        <v>-0.70992099999999958</v>
      </c>
      <c r="F33" s="14">
        <f t="shared" si="1"/>
        <v>-5.1399150053059207E-2</v>
      </c>
      <c r="G33" s="15" t="s">
        <v>11</v>
      </c>
    </row>
    <row r="34" spans="1:11" ht="7.2" customHeight="1" x14ac:dyDescent="0.2">
      <c r="A34" s="5"/>
      <c r="B34" s="17"/>
      <c r="C34" s="13"/>
      <c r="D34" s="17"/>
      <c r="E34" s="4"/>
      <c r="F34" s="14"/>
    </row>
    <row r="35" spans="1:11" x14ac:dyDescent="0.2">
      <c r="A35" s="5" t="s">
        <v>34</v>
      </c>
      <c r="B35" s="19">
        <f>SUM(B36:B39)</f>
        <v>9.0978670000000008</v>
      </c>
      <c r="C35" s="13">
        <f>SUM(C36:C39)</f>
        <v>0</v>
      </c>
      <c r="D35" s="19">
        <f>SUM(D36:D39)</f>
        <v>5.0470000000000006</v>
      </c>
      <c r="E35" s="19">
        <f t="shared" si="0"/>
        <v>-4.0508670000000002</v>
      </c>
      <c r="F35" s="20">
        <f t="shared" si="1"/>
        <v>-0.44525458549789748</v>
      </c>
      <c r="G35" s="15" t="s">
        <v>15</v>
      </c>
    </row>
    <row r="36" spans="1:11" x14ac:dyDescent="0.2">
      <c r="A36" s="31" t="s">
        <v>35</v>
      </c>
      <c r="B36" s="4">
        <v>5.3498749999999999</v>
      </c>
      <c r="C36" s="13">
        <v>0</v>
      </c>
      <c r="D36" s="32">
        <v>0</v>
      </c>
      <c r="E36" s="4">
        <f t="shared" si="0"/>
        <v>-5.3498749999999999</v>
      </c>
      <c r="F36" s="14">
        <f t="shared" si="1"/>
        <v>-1</v>
      </c>
      <c r="G36" s="15" t="s">
        <v>15</v>
      </c>
    </row>
    <row r="37" spans="1:11" x14ac:dyDescent="0.2">
      <c r="A37" s="31" t="s">
        <v>36</v>
      </c>
      <c r="B37" s="4">
        <v>0.309832</v>
      </c>
      <c r="C37" s="13">
        <v>0</v>
      </c>
      <c r="D37" s="4">
        <v>1.1100000000000001</v>
      </c>
      <c r="E37" s="4">
        <f t="shared" si="0"/>
        <v>0.8001680000000001</v>
      </c>
      <c r="F37" s="14">
        <f t="shared" si="1"/>
        <v>2.5825866921428391</v>
      </c>
      <c r="G37" s="15" t="s">
        <v>15</v>
      </c>
    </row>
    <row r="38" spans="1:11" x14ac:dyDescent="0.2">
      <c r="A38" s="31" t="s">
        <v>37</v>
      </c>
      <c r="B38" s="4">
        <v>1.005293</v>
      </c>
      <c r="C38" s="13">
        <v>0</v>
      </c>
      <c r="D38" s="4">
        <v>1.46</v>
      </c>
      <c r="E38" s="4">
        <f t="shared" si="0"/>
        <v>0.45470699999999997</v>
      </c>
      <c r="F38" s="14">
        <f t="shared" si="1"/>
        <v>0.45231290777912508</v>
      </c>
      <c r="G38" s="15" t="s">
        <v>15</v>
      </c>
    </row>
    <row r="39" spans="1:11" x14ac:dyDescent="0.2">
      <c r="A39" s="31" t="s">
        <v>38</v>
      </c>
      <c r="B39" s="4">
        <v>2.4328669999999999</v>
      </c>
      <c r="C39" s="13">
        <v>0</v>
      </c>
      <c r="D39" s="4">
        <v>2.4769999999999999</v>
      </c>
      <c r="E39" s="4">
        <f t="shared" si="0"/>
        <v>4.4132999999999978E-2</v>
      </c>
      <c r="F39" s="14">
        <f t="shared" si="1"/>
        <v>1.8140325796683492E-2</v>
      </c>
      <c r="G39" s="15" t="s">
        <v>15</v>
      </c>
      <c r="K39" s="24"/>
    </row>
    <row r="40" spans="1:11" ht="4.95" customHeight="1" x14ac:dyDescent="0.2">
      <c r="A40" s="31"/>
      <c r="C40" s="13"/>
      <c r="D40" s="17"/>
      <c r="E40" s="4"/>
      <c r="F40" s="14"/>
    </row>
    <row r="41" spans="1:11" x14ac:dyDescent="0.2">
      <c r="A41" s="6" t="s">
        <v>39</v>
      </c>
      <c r="B41" s="7">
        <v>39.871487000000002</v>
      </c>
      <c r="C41" s="8">
        <v>0</v>
      </c>
      <c r="D41" s="9">
        <v>1</v>
      </c>
      <c r="E41" s="9">
        <f t="shared" si="0"/>
        <v>-38.871487000000002</v>
      </c>
      <c r="F41" s="10">
        <f t="shared" si="1"/>
        <v>-0.97491942048712654</v>
      </c>
      <c r="G41" s="11" t="s">
        <v>11</v>
      </c>
      <c r="K41" s="24"/>
    </row>
    <row r="42" spans="1:11" s="33" customFormat="1" ht="7.2" customHeight="1" x14ac:dyDescent="0.2">
      <c r="B42" s="34"/>
      <c r="C42" s="13"/>
      <c r="D42" s="35"/>
      <c r="E42" s="25"/>
      <c r="F42" s="36"/>
      <c r="G42" s="37"/>
    </row>
    <row r="43" spans="1:11" x14ac:dyDescent="0.2">
      <c r="A43" s="6" t="s">
        <v>40</v>
      </c>
      <c r="B43" s="7">
        <v>4.3058620000000003</v>
      </c>
      <c r="C43" s="8">
        <v>0</v>
      </c>
      <c r="D43" s="9">
        <v>4.37</v>
      </c>
      <c r="E43" s="9">
        <f t="shared" si="0"/>
        <v>6.4137999999999806E-2</v>
      </c>
      <c r="F43" s="10">
        <f t="shared" si="1"/>
        <v>1.489550756619692E-2</v>
      </c>
      <c r="G43" s="11" t="s">
        <v>41</v>
      </c>
    </row>
    <row r="44" spans="1:11" s="33" customFormat="1" ht="7.2" customHeight="1" x14ac:dyDescent="0.2">
      <c r="B44" s="34"/>
      <c r="C44" s="13"/>
      <c r="D44" s="35"/>
      <c r="E44" s="25"/>
      <c r="F44" s="36"/>
      <c r="G44" s="37"/>
    </row>
    <row r="45" spans="1:11" x14ac:dyDescent="0.2">
      <c r="A45" s="6" t="s">
        <v>42</v>
      </c>
      <c r="B45" s="7">
        <v>14.758883000000001</v>
      </c>
      <c r="C45" s="8">
        <v>0</v>
      </c>
      <c r="D45" s="9">
        <v>15.01</v>
      </c>
      <c r="E45" s="9">
        <f t="shared" si="0"/>
        <v>0.25111699999999892</v>
      </c>
      <c r="F45" s="10">
        <f t="shared" si="1"/>
        <v>1.7014634508587059E-2</v>
      </c>
      <c r="G45" s="11" t="s">
        <v>43</v>
      </c>
    </row>
    <row r="46" spans="1:11" s="33" customFormat="1" ht="7.2" customHeight="1" thickBot="1" x14ac:dyDescent="0.25">
      <c r="A46" s="38"/>
      <c r="B46" s="39"/>
      <c r="C46" s="13"/>
      <c r="D46" s="38"/>
      <c r="E46" s="38"/>
      <c r="F46" s="38"/>
      <c r="G46" s="40"/>
    </row>
    <row r="47" spans="1:11" ht="12.6" thickBot="1" x14ac:dyDescent="0.3">
      <c r="A47" s="41" t="s">
        <v>44</v>
      </c>
      <c r="B47" s="42">
        <f>SUM(B5,B13,B17,B30,B41,B43,B45)</f>
        <v>490.89110700000003</v>
      </c>
      <c r="C47" s="43">
        <f>SUM(C5,C13,C17,C30,C41,C43,C45)</f>
        <v>0</v>
      </c>
      <c r="D47" s="42">
        <f>SUM(D5,D13,D17,D30,D41,D43,D45)</f>
        <v>479.98099999999999</v>
      </c>
      <c r="E47" s="42">
        <f t="shared" si="0"/>
        <v>-10.910107000000039</v>
      </c>
      <c r="F47" s="44">
        <f t="shared" si="1"/>
        <v>-2.2225106229109257E-2</v>
      </c>
      <c r="G47" s="45"/>
    </row>
    <row r="48" spans="1:11" s="3" customFormat="1" ht="33" customHeight="1" x14ac:dyDescent="0.3">
      <c r="A48" s="51" t="s">
        <v>45</v>
      </c>
      <c r="B48" s="52"/>
      <c r="C48" s="52"/>
      <c r="D48" s="52"/>
      <c r="E48" s="52"/>
      <c r="F48" s="52"/>
      <c r="G48" s="52"/>
      <c r="I48" s="46"/>
    </row>
    <row r="49" ht="13.95" customHeight="1" x14ac:dyDescent="0.2"/>
  </sheetData>
  <mergeCells count="9">
    <mergeCell ref="A1:G1"/>
    <mergeCell ref="A2:G2"/>
    <mergeCell ref="G3:G4"/>
    <mergeCell ref="A48:G48"/>
    <mergeCell ref="A3:A4"/>
    <mergeCell ref="B3:B4"/>
    <mergeCell ref="C3:C4"/>
    <mergeCell ref="D3:D4"/>
    <mergeCell ref="E3:F3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Org Ex by Major Component</vt:lpstr>
      <vt:lpstr>'Org Ex by Major Component'!Print_Area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2017-05-19T11:03:00Z</cp:lastPrinted>
  <dcterms:created xsi:type="dcterms:W3CDTF">2017-05-18T18:11:51Z</dcterms:created>
  <dcterms:modified xsi:type="dcterms:W3CDTF">2017-05-19T11:03:03Z</dcterms:modified>
</cp:coreProperties>
</file>