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IPA by Appropri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7" i="1"/>
  <c r="E17" i="1" s="1"/>
  <c r="B17" i="1"/>
  <c r="D16" i="1"/>
  <c r="E16" i="1" s="1"/>
  <c r="C16" i="1"/>
  <c r="B16" i="1"/>
  <c r="B18" i="1" s="1"/>
  <c r="E15" i="1"/>
  <c r="F15" i="1" s="1"/>
  <c r="F14" i="1"/>
  <c r="E14" i="1"/>
  <c r="E13" i="1"/>
  <c r="F13" i="1" s="1"/>
  <c r="F12" i="1"/>
  <c r="E12" i="1"/>
  <c r="E10" i="1"/>
  <c r="D10" i="1"/>
  <c r="C10" i="1"/>
  <c r="B10" i="1"/>
  <c r="F10" i="1" s="1"/>
  <c r="F9" i="1"/>
  <c r="E9" i="1"/>
  <c r="E8" i="1"/>
  <c r="F8" i="1" s="1"/>
  <c r="F7" i="1"/>
  <c r="E7" i="1"/>
  <c r="E6" i="1"/>
  <c r="F6" i="1" s="1"/>
  <c r="F17" i="1" l="1"/>
  <c r="D18" i="1"/>
  <c r="E18" i="1" s="1"/>
  <c r="F18" i="1" s="1"/>
  <c r="F16" i="1"/>
</calcChain>
</file>

<file path=xl/sharedStrings.xml><?xml version="1.0" encoding="utf-8"?>
<sst xmlns="http://schemas.openxmlformats.org/spreadsheetml/2006/main" count="27" uniqueCount="21">
  <si>
    <t>IPA Costs by Appropriation</t>
  </si>
  <si>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</si>
  <si>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</si>
  <si>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</si>
  <si>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</si>
  <si>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</si>
  <si>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</si>
  <si>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</si>
  <si>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Research and Related Activities (R&amp;RA)</t>
  </si>
  <si>
    <t xml:space="preserve"> </t>
  </si>
  <si>
    <t>IPA FTE Utilization</t>
  </si>
  <si>
    <t>163</t>
  </si>
  <si>
    <t xml:space="preserve">IPA Compensation </t>
  </si>
  <si>
    <t>IPA Lost Consultant &amp; Per Diem</t>
  </si>
  <si>
    <t>Travel</t>
  </si>
  <si>
    <t>Subtotal, R&amp;RA Costs</t>
  </si>
  <si>
    <t>Education and Human Resources (EHR)</t>
  </si>
  <si>
    <t>Subtotal, EHR Costs</t>
  </si>
  <si>
    <r>
      <t>Total, IPA FTE Utilization</t>
    </r>
    <r>
      <rPr>
        <b/>
        <vertAlign val="superscript"/>
        <sz val="9"/>
        <color indexed="8"/>
        <rFont val="Arial"/>
        <family val="2"/>
      </rPr>
      <t>1</t>
    </r>
  </si>
  <si>
    <r>
      <t>Total, IPA Costs</t>
    </r>
    <r>
      <rPr>
        <b/>
        <vertAlign val="superscript"/>
        <sz val="9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</si>
  <si>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FY 2016 Actual FTE utilization and total obligations include the costs associated with eight IPA FTE in staff offices </t>
    </r>
    <r>
      <rPr>
        <sz val="8"/>
        <rFont val="Arial"/>
        <family val="2"/>
      </rPr>
      <t xml:space="preserve">(BFA, OIRM, OD, OLPA, and EAC). These eight IPA FTE are not included in this table for FY 2018. Approximately $300,000 in FY 2018 for IPA FTE </t>
    </r>
    <r>
      <rPr>
        <sz val="8"/>
        <color indexed="8"/>
        <rFont val="Arial"/>
        <family val="2"/>
      </rPr>
      <t xml:space="preserve">is budgeted within Other Program Administration and included in the General Program and Evaluation (P&amp;E) activities section of this narrative.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</si>
</sst>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&quot;$&quot;#,##0.00"/>
    <numFmt numFmtId="168" formatCode="#,##0;\-#,##0;&quot;-&quot;??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3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center" vertical="top"/>
    </xf>
    <xf numFmtId="41" fontId="6" fillId="0" borderId="0" xfId="1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4" fontId="6" fillId="0" borderId="0" xfId="0" applyNumberFormat="1" applyFont="1" applyBorder="1" applyAlignment="1">
      <alignment horizontal="left" vertical="top" indent="1"/>
    </xf>
    <xf numFmtId="3" fontId="5" fillId="0" borderId="0" xfId="1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/>
    </xf>
    <xf numFmtId="165" fontId="4" fillId="0" borderId="0" xfId="2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left" vertical="top" indent="1"/>
    </xf>
    <xf numFmtId="166" fontId="5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horizontal="left" vertical="top" indent="1"/>
    </xf>
    <xf numFmtId="2" fontId="5" fillId="0" borderId="3" xfId="0" applyNumberFormat="1" applyFont="1" applyBorder="1" applyAlignment="1">
      <alignment vertical="top"/>
    </xf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vertical="top"/>
    </xf>
    <xf numFmtId="165" fontId="4" fillId="0" borderId="3" xfId="2" applyNumberFormat="1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horizontal="left" vertical="top"/>
    </xf>
    <xf numFmtId="167" fontId="8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vertical="top"/>
    </xf>
    <xf numFmtId="165" fontId="9" fillId="0" borderId="0" xfId="2" applyNumberFormat="1" applyFont="1" applyFill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164" fontId="5" fillId="0" borderId="0" xfId="1" applyNumberFormat="1" applyFont="1" applyFill="1" applyBorder="1" applyAlignment="1">
      <alignment horizontal="right" vertical="top"/>
    </xf>
    <xf numFmtId="4" fontId="7" fillId="0" borderId="4" xfId="0" applyNumberFormat="1" applyFont="1" applyBorder="1" applyAlignment="1">
      <alignment horizontal="left" vertical="center"/>
    </xf>
    <xf numFmtId="167" fontId="8" fillId="0" borderId="4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/>
    <xf numFmtId="167" fontId="9" fillId="0" borderId="4" xfId="0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0" fontId="8" fillId="0" borderId="0" xfId="0" applyFont="1"/>
    <xf numFmtId="4" fontId="7" fillId="0" borderId="1" xfId="0" applyNumberFormat="1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vertical="center"/>
    </xf>
    <xf numFmtId="165" fontId="9" fillId="0" borderId="1" xfId="2" applyNumberFormat="1" applyFont="1" applyFill="1" applyBorder="1" applyAlignment="1">
      <alignment horizontal="right" vertical="center"/>
    </xf>
    <xf numFmtId="0" fontId="9" fillId="0" borderId="0" xfId="0" applyFont="1"/>
    <xf numFmtId="0" fontId="14" fillId="0" borderId="0" xfId="0" applyFont="1"/>
    <xf numFmtId="164" fontId="3" fillId="0" borderId="0" xfId="0" applyNumberFormat="1" applyFont="1"/>
    <xf numFmtId="164" fontId="15" fillId="0" borderId="0" xfId="0" applyNumberFormat="1" applyFont="1" applyBorder="1"/>
    <xf numFmtId="0" fontId="15" fillId="0" borderId="0" xfId="0" applyFont="1" applyBorder="1"/>
    <xf numFmtId="164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164" fontId="11" fillId="0" borderId="2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wrapText="1" indent="1"/>
    </xf>
    <xf numFmtId="0" fontId="4" fillId="0" borderId="2" xfId="0" applyFont="1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5.77734375" style="1" customWidth="1"/>
    <col min="2" max="3" width="7.77734375" style="1" customWidth="1"/>
    <col min="4" max="6" width="7.77734375" style="56" customWidth="1"/>
    <col min="7" max="16384" width="8.6640625" style="1"/>
  </cols>
  <sheetData>
    <row r="1" spans="1:6" x14ac:dyDescent="0.25">
      <c r="A1" s="58" t="s">
        <v>0</v>
      </c>
      <c r="B1" s="58"/>
      <c r="C1" s="58"/>
      <c r="D1" s="58"/>
      <c r="E1" s="58"/>
      <c r="F1" s="58"/>
    </row>
    <row r="2" spans="1:6" s="2" customFormat="1" ht="12" thickBot="1" x14ac:dyDescent="0.25">
      <c r="A2" s="59" t="s">
        <v>1</v>
      </c>
      <c r="B2" s="59"/>
      <c r="C2" s="59"/>
      <c r="D2" s="59"/>
      <c r="E2" s="59"/>
      <c r="F2" s="59"/>
    </row>
    <row r="3" spans="1:6" s="2" customFormat="1" ht="11.4" x14ac:dyDescent="0.2">
      <c r="A3" s="60"/>
      <c r="B3" s="62" t="s">
        <v>2</v>
      </c>
      <c r="C3" s="62" t="s">
        <v>3</v>
      </c>
      <c r="D3" s="63" t="s">
        <v>4</v>
      </c>
      <c r="E3" s="65" t="s">
        <v>5</v>
      </c>
      <c r="F3" s="66"/>
    </row>
    <row r="4" spans="1:6" s="2" customFormat="1" ht="11.4" x14ac:dyDescent="0.2">
      <c r="A4" s="61"/>
      <c r="B4" s="61"/>
      <c r="C4" s="61"/>
      <c r="D4" s="64"/>
      <c r="E4" s="3" t="s">
        <v>6</v>
      </c>
      <c r="F4" s="3" t="s">
        <v>7</v>
      </c>
    </row>
    <row r="5" spans="1:6" s="8" customFormat="1" ht="11.4" x14ac:dyDescent="0.3">
      <c r="A5" s="4" t="s">
        <v>8</v>
      </c>
      <c r="B5" s="5"/>
      <c r="C5" s="6"/>
      <c r="D5" s="5"/>
      <c r="E5" s="7" t="s">
        <v>9</v>
      </c>
      <c r="F5" s="7" t="s">
        <v>9</v>
      </c>
    </row>
    <row r="6" spans="1:6" s="8" customFormat="1" ht="11.4" x14ac:dyDescent="0.2">
      <c r="A6" s="9" t="s">
        <v>10</v>
      </c>
      <c r="B6" s="10">
        <v>146</v>
      </c>
      <c r="C6" s="11">
        <v>0</v>
      </c>
      <c r="D6" s="12" t="s">
        <v>11</v>
      </c>
      <c r="E6" s="13">
        <f t="shared" ref="E6:E10" si="0">D6-$B6</f>
        <v>17</v>
      </c>
      <c r="F6" s="14">
        <f>IF($B6=0,"N/A",E6/$B6)</f>
        <v>0.11643835616438356</v>
      </c>
    </row>
    <row r="7" spans="1:6" s="8" customFormat="1" ht="11.4" x14ac:dyDescent="0.2">
      <c r="A7" s="15" t="s">
        <v>12</v>
      </c>
      <c r="B7" s="16">
        <v>34.711457000000003</v>
      </c>
      <c r="C7" s="11">
        <v>0</v>
      </c>
      <c r="D7" s="16">
        <v>39.880000000000003</v>
      </c>
      <c r="E7" s="17">
        <f t="shared" si="0"/>
        <v>5.1685429999999997</v>
      </c>
      <c r="F7" s="14">
        <f>IF($B7=0,"N/A",E7/$B7)</f>
        <v>0.14890020318075381</v>
      </c>
    </row>
    <row r="8" spans="1:6" s="8" customFormat="1" ht="11.4" x14ac:dyDescent="0.2">
      <c r="A8" s="15" t="s">
        <v>13</v>
      </c>
      <c r="B8" s="18">
        <v>3.4393639999999999</v>
      </c>
      <c r="C8" s="11">
        <v>0</v>
      </c>
      <c r="D8" s="19">
        <v>3.81</v>
      </c>
      <c r="E8" s="20">
        <f t="shared" si="0"/>
        <v>0.37063600000000019</v>
      </c>
      <c r="F8" s="14">
        <f t="shared" ref="F8:F10" si="1">IF($B8=0,"N/A",E8/$B8)</f>
        <v>0.10776294687040983</v>
      </c>
    </row>
    <row r="9" spans="1:6" s="8" customFormat="1" ht="11.4" x14ac:dyDescent="0.2">
      <c r="A9" s="21" t="s">
        <v>14</v>
      </c>
      <c r="B9" s="22">
        <v>2.7746</v>
      </c>
      <c r="C9" s="23">
        <v>0</v>
      </c>
      <c r="D9" s="22">
        <v>3.18</v>
      </c>
      <c r="E9" s="24">
        <f t="shared" si="0"/>
        <v>0.4054000000000002</v>
      </c>
      <c r="F9" s="25">
        <f t="shared" si="1"/>
        <v>0.14611115115692361</v>
      </c>
    </row>
    <row r="10" spans="1:6" s="8" customFormat="1" ht="12" x14ac:dyDescent="0.25">
      <c r="A10" s="26" t="s">
        <v>15</v>
      </c>
      <c r="B10" s="27">
        <f>SUM(B7:B9)</f>
        <v>40.925421</v>
      </c>
      <c r="C10" s="28">
        <f>SUM(C7:C9)</f>
        <v>0</v>
      </c>
      <c r="D10" s="29">
        <f>SUM(D7:D9)</f>
        <v>46.870000000000005</v>
      </c>
      <c r="E10" s="29">
        <f t="shared" si="0"/>
        <v>5.9445790000000045</v>
      </c>
      <c r="F10" s="30">
        <f t="shared" si="1"/>
        <v>0.14525394863989316</v>
      </c>
    </row>
    <row r="11" spans="1:6" s="8" customFormat="1" ht="11.4" x14ac:dyDescent="0.2">
      <c r="A11" s="31" t="s">
        <v>16</v>
      </c>
      <c r="B11" s="32"/>
      <c r="C11" s="11"/>
      <c r="D11" s="20"/>
      <c r="E11" s="20"/>
      <c r="F11" s="14"/>
    </row>
    <row r="12" spans="1:6" s="8" customFormat="1" ht="11.4" x14ac:dyDescent="0.2">
      <c r="A12" s="9" t="s">
        <v>10</v>
      </c>
      <c r="B12" s="10">
        <v>29</v>
      </c>
      <c r="C12" s="11">
        <v>0</v>
      </c>
      <c r="D12" s="13">
        <v>35</v>
      </c>
      <c r="E12" s="13">
        <f t="shared" ref="E12:E18" si="2">D12-$B12</f>
        <v>6</v>
      </c>
      <c r="F12" s="14">
        <f t="shared" ref="F12:F18" si="3">IF($B12=0,"N/A",E12/$B12)</f>
        <v>0.20689655172413793</v>
      </c>
    </row>
    <row r="13" spans="1:6" s="8" customFormat="1" ht="11.4" x14ac:dyDescent="0.2">
      <c r="A13" s="15" t="s">
        <v>12</v>
      </c>
      <c r="B13" s="16">
        <v>3.619415</v>
      </c>
      <c r="C13" s="11">
        <v>0</v>
      </c>
      <c r="D13" s="16">
        <v>6.23</v>
      </c>
      <c r="E13" s="17">
        <f t="shared" si="2"/>
        <v>2.6105850000000004</v>
      </c>
      <c r="F13" s="14">
        <f t="shared" si="3"/>
        <v>0.72127263660011365</v>
      </c>
    </row>
    <row r="14" spans="1:6" s="8" customFormat="1" ht="11.4" x14ac:dyDescent="0.2">
      <c r="A14" s="15" t="s">
        <v>13</v>
      </c>
      <c r="B14" s="18">
        <v>0.47928799999999999</v>
      </c>
      <c r="C14" s="11">
        <v>0</v>
      </c>
      <c r="D14" s="20">
        <v>0.78</v>
      </c>
      <c r="E14" s="20">
        <f t="shared" si="2"/>
        <v>0.30071200000000003</v>
      </c>
      <c r="F14" s="14">
        <f t="shared" si="3"/>
        <v>0.62741399742952053</v>
      </c>
    </row>
    <row r="15" spans="1:6" s="8" customFormat="1" ht="11.4" x14ac:dyDescent="0.2">
      <c r="A15" s="21" t="s">
        <v>14</v>
      </c>
      <c r="B15" s="22">
        <v>0.30918600000000002</v>
      </c>
      <c r="C15" s="23">
        <v>0</v>
      </c>
      <c r="D15" s="22">
        <v>0.44</v>
      </c>
      <c r="E15" s="24">
        <f t="shared" si="2"/>
        <v>0.13081399999999999</v>
      </c>
      <c r="F15" s="25">
        <f t="shared" si="3"/>
        <v>0.42309160181896976</v>
      </c>
    </row>
    <row r="16" spans="1:6" s="2" customFormat="1" ht="12.6" thickBot="1" x14ac:dyDescent="0.3">
      <c r="A16" s="33" t="s">
        <v>17</v>
      </c>
      <c r="B16" s="34">
        <f>SUM(B13:B15)</f>
        <v>4.4078890000000008</v>
      </c>
      <c r="C16" s="35">
        <f>SUM(C13:C15)</f>
        <v>0</v>
      </c>
      <c r="D16" s="36">
        <f>SUM(D13:D15)</f>
        <v>7.4500000000000011</v>
      </c>
      <c r="E16" s="36">
        <f t="shared" si="2"/>
        <v>3.0421110000000002</v>
      </c>
      <c r="F16" s="37">
        <f t="shared" si="3"/>
        <v>0.69015145345084683</v>
      </c>
    </row>
    <row r="17" spans="1:6" s="43" customFormat="1" ht="13.8" x14ac:dyDescent="0.25">
      <c r="A17" s="38" t="s">
        <v>18</v>
      </c>
      <c r="B17" s="39">
        <f>B6+B12+8</f>
        <v>183</v>
      </c>
      <c r="C17" s="28">
        <v>0</v>
      </c>
      <c r="D17" s="40">
        <f>D6+D12</f>
        <v>198</v>
      </c>
      <c r="E17" s="41">
        <f>D17-B17</f>
        <v>15</v>
      </c>
      <c r="F17" s="42">
        <f>IF(B17=0,"N/A",E17/B17)</f>
        <v>8.1967213114754092E-2</v>
      </c>
    </row>
    <row r="18" spans="1:6" s="49" customFormat="1" ht="14.4" thickBot="1" x14ac:dyDescent="0.3">
      <c r="A18" s="44" t="s">
        <v>19</v>
      </c>
      <c r="B18" s="45">
        <f>SUM(B16,B10)</f>
        <v>45.333309999999997</v>
      </c>
      <c r="C18" s="46">
        <f>SUM(C16,C10)</f>
        <v>0</v>
      </c>
      <c r="D18" s="47">
        <f>SUM(D16,D10)</f>
        <v>54.320000000000007</v>
      </c>
      <c r="E18" s="47">
        <f t="shared" si="2"/>
        <v>8.9866900000000101</v>
      </c>
      <c r="F18" s="48">
        <f t="shared" si="3"/>
        <v>0.19823591085671904</v>
      </c>
    </row>
    <row r="19" spans="1:6" s="50" customFormat="1" ht="48" customHeight="1" x14ac:dyDescent="0.2">
      <c r="A19" s="57" t="s">
        <v>20</v>
      </c>
      <c r="B19" s="57"/>
      <c r="C19" s="57"/>
      <c r="D19" s="57"/>
      <c r="E19" s="57"/>
      <c r="F19" s="57"/>
    </row>
    <row r="20" spans="1:6" x14ac:dyDescent="0.25">
      <c r="C20" s="51"/>
      <c r="D20" s="52"/>
      <c r="E20" s="52"/>
      <c r="F20" s="53" t="s">
        <v>9</v>
      </c>
    </row>
    <row r="21" spans="1:6" x14ac:dyDescent="0.25">
      <c r="C21" s="51"/>
      <c r="D21" s="54"/>
      <c r="E21" s="55"/>
    </row>
    <row r="26" spans="1:6" ht="13.2" customHeight="1" x14ac:dyDescent="0.25"/>
    <row r="27" spans="1:6" ht="13.2" customHeight="1" x14ac:dyDescent="0.25"/>
    <row r="28" spans="1:6" ht="13.2" customHeight="1" x14ac:dyDescent="0.25"/>
    <row r="29" spans="1:6" ht="13.2" customHeight="1" x14ac:dyDescent="0.25"/>
  </sheetData>
  <mergeCells count="8">
    <mergeCell ref="A19:F19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  <ignoredErrors>
    <ignoredError sqref="D6" numberStoredAsText="1"/>
    <ignoredError sqref="B10:C10 B16:D16" formulaRange="1"/>
    <ignoredError sqref="E17: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 by Appropriation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2017-05-19T11:06:36Z</cp:lastPrinted>
  <dcterms:created xsi:type="dcterms:W3CDTF">2017-05-18T18:17:24Z</dcterms:created>
  <dcterms:modified xsi:type="dcterms:W3CDTF">2017-05-19T11:06:42Z</dcterms:modified>
</cp:coreProperties>
</file>