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bookViews>
    <workbookView xWindow="60" yWindow="60" windowWidth="9816" windowHeight="7956"/>
  </bookViews>
  <sheets>
    <sheet name="MPS Facilities" sheetId="1" r:id="rId1"/>
  </sheets>
  <definedNames>
    <definedName name="_xlnm.Print_Area" localSheetId="0">'MPS Facilities'!$A$1:$F$26</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F23" i="1" l="1"/>
  <c r="E23" i="1"/>
  <c r="F22" i="1"/>
  <c r="E22" i="1"/>
  <c r="F21" i="1"/>
  <c r="E21" i="1"/>
  <c r="E20" i="1"/>
  <c r="F20" i="1" s="1"/>
  <c r="D20" i="1"/>
  <c r="B20" i="1"/>
  <c r="E19" i="1"/>
  <c r="F19" i="1" s="1"/>
  <c r="D18" i="1"/>
  <c r="D5" i="1" s="1"/>
  <c r="E5" i="1" s="1"/>
  <c r="D17" i="1"/>
  <c r="B17" i="1"/>
  <c r="E17" i="1" s="1"/>
  <c r="F17" i="1" s="1"/>
  <c r="F16" i="1"/>
  <c r="E16" i="1"/>
  <c r="E15" i="1"/>
  <c r="F15" i="1" s="1"/>
  <c r="F14" i="1"/>
  <c r="E14" i="1"/>
  <c r="E13" i="1"/>
  <c r="F13" i="1" s="1"/>
  <c r="F12" i="1"/>
  <c r="E12" i="1"/>
  <c r="D12" i="1"/>
  <c r="E11" i="1"/>
  <c r="F11" i="1" s="1"/>
  <c r="F10" i="1"/>
  <c r="E10" i="1"/>
  <c r="E9" i="1"/>
  <c r="F9" i="1" s="1"/>
  <c r="F8" i="1"/>
  <c r="E8" i="1"/>
  <c r="E7" i="1"/>
  <c r="F7" i="1" s="1"/>
  <c r="F6" i="1"/>
  <c r="E6" i="1"/>
  <c r="C5" i="1"/>
  <c r="B5" i="1"/>
  <c r="F5" i="1" s="1"/>
  <c r="E18" i="1" l="1"/>
  <c r="F18" i="1" s="1"/>
</calcChain>
</file>

<file path=xl/sharedStrings.xml><?xml version="1.0" encoding="utf-8"?>
<sst xmlns="http://schemas.openxmlformats.org/spreadsheetml/2006/main" count="33" uniqueCount="31">
  <si>
    <t>(Dollars in Millions)</t>
  </si>
  <si>
    <t>Amount</t>
  </si>
  <si>
    <t>Percent</t>
  </si>
  <si>
    <t>Total, Facilities</t>
  </si>
  <si>
    <t>FY 2016 Actual</t>
  </si>
  <si>
    <t>FY 2018 Request</t>
  </si>
  <si>
    <t>Change Over
FY 2016 Actual</t>
  </si>
  <si>
    <t>FY 2017
(TBD)</t>
  </si>
  <si>
    <t>MPS Funding for Facilities</t>
  </si>
  <si>
    <t>Other MPS Facilities (Total)</t>
  </si>
  <si>
    <t xml:space="preserve"> </t>
  </si>
  <si>
    <t>Arecibo Observatory</t>
  </si>
  <si>
    <t>Cornell High Energy Synchrotron Source (CHESS)</t>
  </si>
  <si>
    <t>Gemini Observatory</t>
  </si>
  <si>
    <t>IceCube Neutrino Observatory (IceCube)</t>
  </si>
  <si>
    <t>Laser Interferometer Gravitational Wave Observatory (LIGO)</t>
  </si>
  <si>
    <t>National High-Magnetic Field Laboratory (NHMFL)</t>
  </si>
  <si>
    <t>Natiional Nanotechnology Coordinated Infrastructure (NNCI)</t>
  </si>
  <si>
    <t>National Optical Astronomy Observatories (NOAO)</t>
  </si>
  <si>
    <t>National Superconducting Cyclotron Laboratory (NSCL)</t>
  </si>
  <si>
    <t xml:space="preserve">    Center for High Resolution Neutron Scattering (CHRNS)</t>
  </si>
  <si>
    <t>Atacama Millimeter Array (ALMA)</t>
  </si>
  <si>
    <t xml:space="preserve">    OMA co-funding of special activities in facilities</t>
  </si>
  <si>
    <t>Daniel K. Inouye Solar Telescope (DKIST)</t>
  </si>
  <si>
    <r>
      <t>1</t>
    </r>
    <r>
      <rPr>
        <sz val="8"/>
        <rFont val="Arial"/>
        <family val="2"/>
      </rPr>
      <t xml:space="preserve"> Includes $6.30 million in FY 2018 for High-Lumosity LHC Upgrade planning.</t>
    </r>
  </si>
  <si>
    <r>
      <t>Large Hadron Collider (LHC)</t>
    </r>
    <r>
      <rPr>
        <vertAlign val="superscript"/>
        <sz val="9"/>
        <rFont val="Arial"/>
        <family val="2"/>
      </rPr>
      <t>1</t>
    </r>
  </si>
  <si>
    <r>
      <t>National Radio Astronomy Observatories (NRAO)</t>
    </r>
    <r>
      <rPr>
        <vertAlign val="superscript"/>
        <sz val="9"/>
        <rFont val="Arial"/>
        <family val="2"/>
      </rPr>
      <t>2</t>
    </r>
  </si>
  <si>
    <r>
      <t>National Solar Observatory (NSO)</t>
    </r>
    <r>
      <rPr>
        <vertAlign val="superscript"/>
        <sz val="9"/>
        <rFont val="Arial"/>
        <family val="2"/>
      </rPr>
      <t>3</t>
    </r>
  </si>
  <si>
    <r>
      <t xml:space="preserve">2 </t>
    </r>
    <r>
      <rPr>
        <sz val="8"/>
        <rFont val="Arial"/>
        <family val="2"/>
      </rPr>
      <t>The decrease in NRAO is chiefly due to the separation of the Green Bank Observatory and the Very Long Baseline Array from NRAO and ALMA. That funding is now shown under the "Other Astronomical Facilities" line in this table.</t>
    </r>
  </si>
  <si>
    <r>
      <t xml:space="preserve">3 </t>
    </r>
    <r>
      <rPr>
        <sz val="8"/>
        <rFont val="Arial"/>
        <family val="2"/>
      </rPr>
      <t>Totals do not include $11.50 million in FY 2016 and $14.0 million in FY 2018 for operations and maintenance support for the DKIST facility construction project. That funding is captured as part of the total presented on the DKIST line above.</t>
    </r>
  </si>
  <si>
    <r>
      <t xml:space="preserve">    Other Astronomical Facilities (LBO, GBO)</t>
    </r>
    <r>
      <rPr>
        <vertAlign val="superscript"/>
        <sz val="9"/>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</si>
</sst>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quot;-&quot;??"/>
    <numFmt numFmtId="165" formatCode="0.0%;\-0.0%;&quot;-&quot;??"/>
    <numFmt numFmtId="166" formatCode="&quot;$&quot;#,##0.00;\-&quot;$&quot;#,##0.00;&quot;-&quot;??"/>
    <numFmt numFmtId="167" formatCode="&quot;$&quot;#,##0.00"/>
  </numFmts>
  <fonts count="28" x14ac:knownFonts="1">
    <font>
      <sz val="11"/>
      <color indexed="8"/>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family val="2"/>
    </font>
    <font>
      <sz val="10"/>
      <color theme="1"/>
      <name val="Arial"/>
      <family val="2"/>
    </font>
    <font>
      <sz val="9"/>
      <name val="Arial"/>
      <family val="2"/>
    </font>
    <font>
      <sz val="9"/>
      <color theme="1"/>
      <name val="Arial"/>
      <family val="2"/>
    </font>
    <font>
      <b/>
      <sz val="9"/>
      <name val="Arial"/>
      <family val="2"/>
    </font>
    <font>
      <vertAlign val="superscript"/>
      <sz val="9"/>
      <name val="Arial"/>
      <family val="2"/>
    </font>
    <font>
      <vertAlign val="superscript"/>
      <sz val="8"/>
      <name val="Arial"/>
      <family val="2"/>
    </font>
    <font>
      <sz val="8"/>
      <color indexed="8"/>
      <name val="Calibri"/>
      <family val="2"/>
    </font>
    <font>
      <strike/>
      <sz val="8"/>
      <name val="Arial"/>
      <family val="2"/>
    </font>
    <font>
      <sz val="8"/>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right/>
      <top style="thin">
        <color auto="1"/>
      </top>
      <bottom/>
      <diagonal/>
    </border>
    <border>
      <left/>
      <right/>
      <top style="medium">
        <color auto="1"/>
      </top>
      <bottom/>
      <diagonal/>
    </border>
    <border>
      <left/>
      <right/>
      <top/>
      <bottom style="medium">
        <color auto="1"/>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1" fillId="23" borderId="7" applyNumberFormat="0" applyFont="0" applyAlignment="0" applyProtection="0"/>
    <xf numFmtId="0" fontId="10" fillId="20" borderId="8" applyNumberFormat="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37">
    <xf numFmtId="0" fontId="0" fillId="0" borderId="0" xfId="0"/>
    <xf numFmtId="0" fontId="0" fillId="0" borderId="0" xfId="0" applyFont="1"/>
    <xf numFmtId="0" fontId="16" fillId="0" borderId="0" xfId="0" applyFont="1"/>
    <xf numFmtId="0" fontId="20" fillId="0" borderId="0" xfId="0" applyFont="1" applyBorder="1" applyAlignment="1">
      <alignment horizontal="center" vertical="center" wrapText="1"/>
    </xf>
    <xf numFmtId="0" fontId="20" fillId="0" borderId="10" xfId="0" applyFont="1" applyBorder="1" applyAlignment="1">
      <alignment horizontal="right"/>
    </xf>
    <xf numFmtId="0" fontId="21" fillId="0" borderId="10" xfId="0" applyFont="1" applyFill="1" applyBorder="1" applyAlignment="1">
      <alignment horizontal="right" wrapText="1"/>
    </xf>
    <xf numFmtId="0" fontId="22" fillId="0" borderId="11" xfId="0" applyFont="1" applyBorder="1" applyAlignment="1">
      <alignment horizontal="left"/>
    </xf>
    <xf numFmtId="166" fontId="22" fillId="0" borderId="0" xfId="0" applyNumberFormat="1" applyFont="1" applyBorder="1" applyAlignment="1"/>
    <xf numFmtId="165" fontId="22" fillId="0" borderId="0" xfId="39" applyNumberFormat="1" applyFont="1" applyBorder="1" applyAlignment="1">
      <alignment horizontal="right"/>
    </xf>
    <xf numFmtId="0" fontId="20" fillId="0" borderId="0" xfId="0" applyFont="1" applyAlignment="1">
      <alignment horizontal="left"/>
    </xf>
    <xf numFmtId="164" fontId="20" fillId="0" borderId="0" xfId="0" applyNumberFormat="1" applyFont="1" applyBorder="1" applyAlignment="1"/>
    <xf numFmtId="165" fontId="20" fillId="0" borderId="0" xfId="39" applyNumberFormat="1" applyFont="1" applyBorder="1" applyAlignment="1">
      <alignment horizontal="right"/>
    </xf>
    <xf numFmtId="0" fontId="25" fillId="0" borderId="0" xfId="0" applyFont="1"/>
    <xf numFmtId="0" fontId="24" fillId="0" borderId="0" xfId="0" applyFont="1" applyAlignment="1">
      <alignment horizontal="left"/>
    </xf>
    <xf numFmtId="167" fontId="0" fillId="0" borderId="0" xfId="0" applyNumberFormat="1"/>
    <xf numFmtId="164" fontId="21" fillId="0" borderId="0" xfId="0" applyNumberFormat="1" applyFont="1" applyFill="1" applyBorder="1" applyAlignment="1"/>
    <xf numFmtId="0" fontId="20" fillId="0" borderId="0" xfId="0" applyFont="1" applyBorder="1" applyAlignment="1">
      <alignment horizontal="left"/>
    </xf>
    <xf numFmtId="166" fontId="20" fillId="0" borderId="0" xfId="0" applyNumberFormat="1" applyFont="1" applyBorder="1" applyAlignment="1"/>
    <xf numFmtId="0" fontId="20" fillId="0" borderId="13" xfId="0" applyFont="1" applyBorder="1" applyAlignment="1">
      <alignment horizontal="left"/>
    </xf>
    <xf numFmtId="164" fontId="20" fillId="0" borderId="13" xfId="0" applyNumberFormat="1" applyFont="1" applyBorder="1" applyAlignment="1"/>
    <xf numFmtId="165" fontId="20" fillId="0" borderId="13" xfId="39" applyNumberFormat="1" applyFont="1" applyBorder="1" applyAlignment="1">
      <alignment horizontal="right"/>
    </xf>
    <xf numFmtId="164" fontId="20" fillId="0" borderId="0" xfId="0" applyNumberFormat="1" applyFont="1" applyFill="1" applyBorder="1" applyAlignment="1"/>
    <xf numFmtId="0" fontId="0" fillId="0" borderId="0" xfId="0" applyAlignment="1">
      <alignment horizontal="justify" vertical="justify"/>
    </xf>
    <xf numFmtId="0" fontId="24" fillId="0" borderId="0" xfId="0" applyFont="1" applyAlignment="1">
      <alignment horizontal="justify" vertical="justify" wrapText="1"/>
    </xf>
    <xf numFmtId="0" fontId="26" fillId="0" borderId="0" xfId="0" applyFont="1" applyAlignment="1">
      <alignment horizontal="justify" vertical="justify" wrapText="1"/>
    </xf>
    <xf numFmtId="0" fontId="24" fillId="0" borderId="0" xfId="0" applyFont="1" applyFill="1" applyAlignment="1">
      <alignment horizontal="justify" vertical="justify" wrapText="1"/>
    </xf>
    <xf numFmtId="0" fontId="26" fillId="0" borderId="0" xfId="0" applyFont="1" applyFill="1" applyAlignment="1">
      <alignment horizontal="justify" vertical="justify" wrapText="1"/>
    </xf>
    <xf numFmtId="0" fontId="18" fillId="0" borderId="0" xfId="0" applyFont="1" applyAlignment="1">
      <alignment horizontal="center" vertical="center" wrapText="1"/>
    </xf>
    <xf numFmtId="0" fontId="19" fillId="0" borderId="0" xfId="0" applyFont="1" applyAlignment="1">
      <alignment wrapText="1"/>
    </xf>
    <xf numFmtId="0" fontId="20" fillId="0" borderId="13"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3" xfId="0" applyFont="1" applyBorder="1" applyAlignment="1">
      <alignment horizontal="center" wrapText="1"/>
    </xf>
    <xf numFmtId="0" fontId="21" fillId="0" borderId="12" xfId="0" applyFont="1" applyFill="1" applyBorder="1" applyAlignment="1">
      <alignment horizontal="right" wrapText="1" indent="1"/>
    </xf>
    <xf numFmtId="0" fontId="21" fillId="0" borderId="12" xfId="0" applyFont="1" applyBorder="1" applyAlignment="1">
      <alignment horizontal="right" wrapText="1"/>
    </xf>
    <xf numFmtId="0" fontId="21" fillId="0" borderId="10" xfId="0" applyFont="1" applyBorder="1" applyAlignment="1">
      <alignment horizontal="right" wrapText="1"/>
    </xf>
    <xf numFmtId="0" fontId="21" fillId="0" borderId="12" xfId="0" applyFont="1" applyFill="1" applyBorder="1" applyAlignment="1">
      <alignment horizontal="right" wrapText="1"/>
    </xf>
    <xf numFmtId="0" fontId="21" fillId="0" borderId="10" xfId="0" applyFont="1" applyFill="1" applyBorder="1" applyAlignment="1">
      <alignment horizontal="right"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Percent" xfId="39" builtinId="5"/>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tabSelected="1" zoomScaleNormal="100" workbookViewId="0">
      <selection activeCell="K9" sqref="K9"/>
    </sheetView>
  </sheetViews>
  <sheetFormatPr defaultColWidth="8.6640625" defaultRowHeight="14.4" x14ac:dyDescent="0.3"/>
  <cols>
    <col min="1" max="1" width="49.109375" customWidth="1"/>
    <col min="2" max="4" width="8.6640625" customWidth="1"/>
    <col min="5" max="5" width="9.6640625" customWidth="1"/>
    <col min="6" max="6" width="8.6640625" customWidth="1"/>
    <col min="7" max="7" width="7.33203125" customWidth="1"/>
  </cols>
  <sheetData>
    <row r="1" spans="1:6" x14ac:dyDescent="0.3">
      <c r="A1" s="27" t="s">
        <v>8</v>
      </c>
      <c r="B1" s="27"/>
      <c r="C1" s="27"/>
      <c r="D1" s="27"/>
      <c r="E1" s="28"/>
      <c r="F1" s="28"/>
    </row>
    <row r="2" spans="1:6" ht="15" thickBot="1" x14ac:dyDescent="0.35">
      <c r="A2" s="29" t="s">
        <v>0</v>
      </c>
      <c r="B2" s="30"/>
      <c r="C2" s="30"/>
      <c r="D2" s="30"/>
      <c r="E2" s="31"/>
      <c r="F2" s="31"/>
    </row>
    <row r="3" spans="1:6" ht="27" customHeight="1" x14ac:dyDescent="0.3">
      <c r="A3" s="3"/>
      <c r="B3" s="33" t="s">
        <v>4</v>
      </c>
      <c r="C3" s="33" t="s">
        <v>7</v>
      </c>
      <c r="D3" s="35" t="s">
        <v>5</v>
      </c>
      <c r="E3" s="32" t="s">
        <v>6</v>
      </c>
      <c r="F3" s="32"/>
    </row>
    <row r="4" spans="1:6" x14ac:dyDescent="0.3">
      <c r="A4" s="4"/>
      <c r="B4" s="34"/>
      <c r="C4" s="34"/>
      <c r="D4" s="36"/>
      <c r="E4" s="5" t="s">
        <v>1</v>
      </c>
      <c r="F4" s="5" t="s">
        <v>2</v>
      </c>
    </row>
    <row r="5" spans="1:6" s="2" customFormat="1" ht="14.4" customHeight="1" x14ac:dyDescent="0.3">
      <c r="A5" s="6" t="s">
        <v>3</v>
      </c>
      <c r="B5" s="7">
        <f>SUM(B6:B20)</f>
        <v>289.42</v>
      </c>
      <c r="C5" s="7">
        <f>SUM(C7:C20)</f>
        <v>0</v>
      </c>
      <c r="D5" s="7">
        <f>SUM(D6:D20)</f>
        <v>291.08</v>
      </c>
      <c r="E5" s="7">
        <f>D5-B5</f>
        <v>1.6599999999999682</v>
      </c>
      <c r="F5" s="8">
        <f>IF(B5=0,"N/A  ",E5/B5)</f>
        <v>5.735609149333039E-3</v>
      </c>
    </row>
    <row r="6" spans="1:6" s="1" customFormat="1" ht="14.4" customHeight="1" x14ac:dyDescent="0.3">
      <c r="A6" s="16" t="s">
        <v>21</v>
      </c>
      <c r="B6" s="17">
        <v>37.65</v>
      </c>
      <c r="C6" s="17"/>
      <c r="D6" s="17">
        <v>43.48</v>
      </c>
      <c r="E6" s="10">
        <f t="shared" ref="E6" si="0">D6-B6</f>
        <v>5.8299999999999983</v>
      </c>
      <c r="F6" s="11">
        <f t="shared" ref="F6" si="1">IF(B6=0,"N/A  ",E6/B6)</f>
        <v>0.15484727755644087</v>
      </c>
    </row>
    <row r="7" spans="1:6" s="1" customFormat="1" ht="14.4" customHeight="1" x14ac:dyDescent="0.3">
      <c r="A7" s="9" t="s">
        <v>11</v>
      </c>
      <c r="B7" s="10">
        <v>4.8</v>
      </c>
      <c r="C7" s="10">
        <v>0</v>
      </c>
      <c r="D7" s="10">
        <v>3.9</v>
      </c>
      <c r="E7" s="10">
        <f t="shared" ref="E7" si="2">D7-B7</f>
        <v>-0.89999999999999991</v>
      </c>
      <c r="F7" s="11">
        <f t="shared" ref="F7" si="3">IF(B7=0,"N/A  ",E7/B7)</f>
        <v>-0.1875</v>
      </c>
    </row>
    <row r="8" spans="1:6" s="1" customFormat="1" ht="14.4" customHeight="1" x14ac:dyDescent="0.3">
      <c r="A8" s="9" t="s">
        <v>12</v>
      </c>
      <c r="B8" s="10">
        <v>10.029999999999999</v>
      </c>
      <c r="C8" s="10">
        <v>0</v>
      </c>
      <c r="D8" s="10">
        <v>8</v>
      </c>
      <c r="E8" s="10">
        <f t="shared" ref="E8:E23" si="4">D8-B8</f>
        <v>-2.0299999999999994</v>
      </c>
      <c r="F8" s="11">
        <f t="shared" ref="F8:F23" si="5">IF(B8=0,"N/A  ",E8/B8)</f>
        <v>-0.20239282153539376</v>
      </c>
    </row>
    <row r="9" spans="1:6" s="1" customFormat="1" ht="14.4" customHeight="1" x14ac:dyDescent="0.3">
      <c r="A9" s="9" t="s">
        <v>23</v>
      </c>
      <c r="B9" s="10">
        <v>13.5</v>
      </c>
      <c r="C9" s="10"/>
      <c r="D9" s="10">
        <v>16</v>
      </c>
      <c r="E9" s="10">
        <f t="shared" ref="E9" si="6">D9-B9</f>
        <v>2.5</v>
      </c>
      <c r="F9" s="11">
        <f t="shared" ref="F9" si="7">IF(B9=0,"N/A  ",E9/B9)</f>
        <v>0.18518518518518517</v>
      </c>
    </row>
    <row r="10" spans="1:6" s="1" customFormat="1" ht="14.4" customHeight="1" x14ac:dyDescent="0.3">
      <c r="A10" s="9" t="s">
        <v>13</v>
      </c>
      <c r="B10" s="10">
        <v>19.88</v>
      </c>
      <c r="C10" s="10">
        <v>0</v>
      </c>
      <c r="D10" s="10">
        <v>21.03</v>
      </c>
      <c r="E10" s="10">
        <f t="shared" si="4"/>
        <v>1.1500000000000021</v>
      </c>
      <c r="F10" s="11">
        <f t="shared" si="5"/>
        <v>5.7847082494969927E-2</v>
      </c>
    </row>
    <row r="11" spans="1:6" s="1" customFormat="1" ht="14.4" customHeight="1" x14ac:dyDescent="0.3">
      <c r="A11" s="9" t="s">
        <v>14</v>
      </c>
      <c r="B11" s="10">
        <v>3.48</v>
      </c>
      <c r="C11" s="10">
        <v>0</v>
      </c>
      <c r="D11" s="10">
        <v>3.5</v>
      </c>
      <c r="E11" s="10">
        <f t="shared" si="4"/>
        <v>2.0000000000000018E-2</v>
      </c>
      <c r="F11" s="11">
        <f t="shared" si="5"/>
        <v>5.7471264367816143E-3</v>
      </c>
    </row>
    <row r="12" spans="1:6" s="1" customFormat="1" ht="14.4" customHeight="1" x14ac:dyDescent="0.3">
      <c r="A12" s="9" t="s">
        <v>25</v>
      </c>
      <c r="B12" s="10">
        <v>20</v>
      </c>
      <c r="C12" s="10">
        <v>0</v>
      </c>
      <c r="D12" s="21">
        <f>16+6.3</f>
        <v>22.3</v>
      </c>
      <c r="E12" s="10">
        <f t="shared" si="4"/>
        <v>2.3000000000000007</v>
      </c>
      <c r="F12" s="11">
        <f t="shared" si="5"/>
        <v>0.11500000000000003</v>
      </c>
    </row>
    <row r="13" spans="1:6" s="1" customFormat="1" ht="14.4" customHeight="1" x14ac:dyDescent="0.3">
      <c r="A13" s="9" t="s">
        <v>15</v>
      </c>
      <c r="B13" s="10">
        <v>39.43</v>
      </c>
      <c r="C13" s="10">
        <v>0</v>
      </c>
      <c r="D13" s="10">
        <v>39.43</v>
      </c>
      <c r="E13" s="10">
        <f t="shared" si="4"/>
        <v>0</v>
      </c>
      <c r="F13" s="11">
        <f t="shared" si="5"/>
        <v>0</v>
      </c>
    </row>
    <row r="14" spans="1:6" s="1" customFormat="1" ht="14.4" customHeight="1" x14ac:dyDescent="0.3">
      <c r="A14" s="9" t="s">
        <v>16</v>
      </c>
      <c r="B14" s="10">
        <v>35.340000000000003</v>
      </c>
      <c r="C14" s="10">
        <v>0</v>
      </c>
      <c r="D14" s="10">
        <v>34.770000000000003</v>
      </c>
      <c r="E14" s="10">
        <f t="shared" si="4"/>
        <v>-0.57000000000000028</v>
      </c>
      <c r="F14" s="11">
        <f t="shared" si="5"/>
        <v>-1.6129032258064523E-2</v>
      </c>
    </row>
    <row r="15" spans="1:6" s="1" customFormat="1" ht="14.4" customHeight="1" x14ac:dyDescent="0.3">
      <c r="A15" s="9" t="s">
        <v>17</v>
      </c>
      <c r="B15" s="10">
        <v>2.88</v>
      </c>
      <c r="C15" s="10">
        <v>0</v>
      </c>
      <c r="D15" s="10">
        <v>2.5</v>
      </c>
      <c r="E15" s="10">
        <f t="shared" si="4"/>
        <v>-0.37999999999999989</v>
      </c>
      <c r="F15" s="11">
        <f t="shared" si="5"/>
        <v>-0.13194444444444442</v>
      </c>
    </row>
    <row r="16" spans="1:6" s="1" customFormat="1" ht="14.4" customHeight="1" x14ac:dyDescent="0.3">
      <c r="A16" s="9" t="s">
        <v>18</v>
      </c>
      <c r="B16" s="10">
        <v>21.99</v>
      </c>
      <c r="C16" s="10">
        <v>0</v>
      </c>
      <c r="D16" s="10">
        <v>20.67</v>
      </c>
      <c r="E16" s="10">
        <f t="shared" si="4"/>
        <v>-1.3199999999999967</v>
      </c>
      <c r="F16" s="11">
        <f t="shared" si="5"/>
        <v>-6.0027285129604223E-2</v>
      </c>
    </row>
    <row r="17" spans="1:6" s="1" customFormat="1" ht="14.4" customHeight="1" x14ac:dyDescent="0.3">
      <c r="A17" s="9" t="s">
        <v>26</v>
      </c>
      <c r="B17" s="15">
        <f>41.73+2.11</f>
        <v>43.839999999999996</v>
      </c>
      <c r="C17" s="15">
        <v>0</v>
      </c>
      <c r="D17" s="15">
        <f>32.86</f>
        <v>32.86</v>
      </c>
      <c r="E17" s="10">
        <f t="shared" si="4"/>
        <v>-10.979999999999997</v>
      </c>
      <c r="F17" s="11">
        <f t="shared" si="5"/>
        <v>-0.25045620437956201</v>
      </c>
    </row>
    <row r="18" spans="1:6" s="1" customFormat="1" ht="14.4" customHeight="1" x14ac:dyDescent="0.3">
      <c r="A18" s="9" t="s">
        <v>27</v>
      </c>
      <c r="B18" s="15">
        <v>9.5</v>
      </c>
      <c r="C18" s="15">
        <v>0</v>
      </c>
      <c r="D18" s="15">
        <f>5</f>
        <v>5</v>
      </c>
      <c r="E18" s="10">
        <f t="shared" si="4"/>
        <v>-4.5</v>
      </c>
      <c r="F18" s="11">
        <f t="shared" si="5"/>
        <v>-0.47368421052631576</v>
      </c>
    </row>
    <row r="19" spans="1:6" s="1" customFormat="1" ht="14.4" customHeight="1" x14ac:dyDescent="0.3">
      <c r="A19" s="9" t="s">
        <v>19</v>
      </c>
      <c r="B19" s="10">
        <v>24</v>
      </c>
      <c r="C19" s="10">
        <v>0</v>
      </c>
      <c r="D19" s="10">
        <v>23</v>
      </c>
      <c r="E19" s="10">
        <f t="shared" si="4"/>
        <v>-1</v>
      </c>
      <c r="F19" s="11">
        <f t="shared" si="5"/>
        <v>-4.1666666666666664E-2</v>
      </c>
    </row>
    <row r="20" spans="1:6" s="1" customFormat="1" ht="14.4" customHeight="1" x14ac:dyDescent="0.3">
      <c r="A20" s="9" t="s">
        <v>9</v>
      </c>
      <c r="B20" s="10">
        <f>SUM(B21:B23)</f>
        <v>3.1</v>
      </c>
      <c r="C20" s="10">
        <v>0</v>
      </c>
      <c r="D20" s="10">
        <f>SUM(D21:D23)</f>
        <v>14.64</v>
      </c>
      <c r="E20" s="10">
        <f t="shared" si="4"/>
        <v>11.540000000000001</v>
      </c>
      <c r="F20" s="11">
        <f t="shared" si="5"/>
        <v>3.7225806451612904</v>
      </c>
    </row>
    <row r="21" spans="1:6" s="1" customFormat="1" ht="14.4" customHeight="1" x14ac:dyDescent="0.3">
      <c r="A21" s="9" t="s">
        <v>20</v>
      </c>
      <c r="B21" s="10">
        <v>2.77</v>
      </c>
      <c r="C21" s="10">
        <v>0</v>
      </c>
      <c r="D21" s="10">
        <v>2.79</v>
      </c>
      <c r="E21" s="10">
        <f t="shared" si="4"/>
        <v>2.0000000000000018E-2</v>
      </c>
      <c r="F21" s="11">
        <f t="shared" si="5"/>
        <v>7.2202166064982013E-3</v>
      </c>
    </row>
    <row r="22" spans="1:6" s="1" customFormat="1" ht="14.4" customHeight="1" x14ac:dyDescent="0.3">
      <c r="A22" s="9" t="s">
        <v>30</v>
      </c>
      <c r="B22" s="10">
        <v>0</v>
      </c>
      <c r="C22" s="10">
        <v>0</v>
      </c>
      <c r="D22" s="10">
        <v>11.85</v>
      </c>
      <c r="E22" s="10">
        <f t="shared" si="4"/>
        <v>11.85</v>
      </c>
      <c r="F22" s="11" t="str">
        <f t="shared" si="5"/>
        <v xml:space="preserve">N/A  </v>
      </c>
    </row>
    <row r="23" spans="1:6" s="1" customFormat="1" ht="14.4" customHeight="1" thickBot="1" x14ac:dyDescent="0.35">
      <c r="A23" s="18" t="s">
        <v>22</v>
      </c>
      <c r="B23" s="19">
        <v>0.33</v>
      </c>
      <c r="C23" s="19">
        <v>0</v>
      </c>
      <c r="D23" s="19">
        <v>0</v>
      </c>
      <c r="E23" s="19">
        <f t="shared" si="4"/>
        <v>-0.33</v>
      </c>
      <c r="F23" s="20">
        <f t="shared" si="5"/>
        <v>-1</v>
      </c>
    </row>
    <row r="24" spans="1:6" s="22" customFormat="1" ht="14.4" customHeight="1" x14ac:dyDescent="0.3">
      <c r="A24" s="25" t="s">
        <v>24</v>
      </c>
      <c r="B24" s="26"/>
      <c r="C24" s="26"/>
      <c r="D24" s="26"/>
      <c r="E24" s="26"/>
      <c r="F24" s="26"/>
    </row>
    <row r="25" spans="1:6" s="22" customFormat="1" ht="24" customHeight="1" x14ac:dyDescent="0.3">
      <c r="A25" s="25" t="s">
        <v>28</v>
      </c>
      <c r="B25" s="25"/>
      <c r="C25" s="25"/>
      <c r="D25" s="25"/>
      <c r="E25" s="25"/>
      <c r="F25" s="25"/>
    </row>
    <row r="26" spans="1:6" s="22" customFormat="1" ht="21.6" customHeight="1" x14ac:dyDescent="0.3">
      <c r="A26" s="23" t="s">
        <v>29</v>
      </c>
      <c r="B26" s="24"/>
      <c r="C26" s="24"/>
      <c r="D26" s="24"/>
      <c r="E26" s="24"/>
      <c r="F26" s="24"/>
    </row>
    <row r="27" spans="1:6" ht="11.4" customHeight="1" x14ac:dyDescent="0.3">
      <c r="A27" s="13" t="s">
        <v>10</v>
      </c>
      <c r="B27" s="12"/>
      <c r="C27" s="12"/>
      <c r="D27" s="12"/>
      <c r="E27" s="12"/>
      <c r="F27" s="12"/>
    </row>
    <row r="28" spans="1:6" ht="11.4" customHeight="1" x14ac:dyDescent="0.3">
      <c r="A28" s="13" t="s">
        <v>10</v>
      </c>
      <c r="B28" s="12"/>
      <c r="C28" s="12"/>
      <c r="D28" s="12"/>
      <c r="E28" s="12"/>
      <c r="F28" s="12"/>
    </row>
    <row r="30" spans="1:6" x14ac:dyDescent="0.3">
      <c r="B30" s="14" t="s">
        <v>10</v>
      </c>
    </row>
  </sheetData>
  <mergeCells count="9">
    <mergeCell ref="A26:F26"/>
    <mergeCell ref="A24:F24"/>
    <mergeCell ref="A1:F1"/>
    <mergeCell ref="A2:F2"/>
    <mergeCell ref="E3:F3"/>
    <mergeCell ref="B3:B4"/>
    <mergeCell ref="C3:C4"/>
    <mergeCell ref="D3:D4"/>
    <mergeCell ref="A25:F25"/>
  </mergeCells>
  <phoneticPr fontId="0" type="noConversion"/>
  <printOptions horizontalCentered="1"/>
  <pageMargins left="0.7" right="0.7" top="0.75" bottom="0.75" header="0.3" footer="0.3"/>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MPS Facilities</vt:lpstr>
      <vt:lpstr>'MPS Facilities'!Print_Area</vt:lpstr>
    </vt:vector>
  </TitlesOfParts>
  <Company>National Science Foundation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lelewis</dc:creator>
  <cp:lastModifiedBy>Budget Division</cp:lastModifiedBy>
  <cp:lastPrinted>2017-05-18T15:10:23Z</cp:lastPrinted>
  <dcterms:created xsi:type="dcterms:W3CDTF">2009-11-02T22:30:28Z</dcterms:created>
  <dcterms:modified xsi:type="dcterms:W3CDTF">2017-05-18T15:11:49Z</dcterms:modified>
</cp:coreProperties>
</file>