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bookViews>
    <workbookView xWindow="60" yWindow="60" windowWidth="9936" windowHeight="6852"/>
  </bookViews>
  <sheets>
    <sheet name="AST Funding" sheetId="1" r:id="rId1"/>
  </sheets>
  <definedNames>
    <definedName name="_xlnm.Print_Area" localSheetId="0">'AST Funding'!$A$1:$F$21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9" i="1" l="1"/>
  <c r="F19" i="1" s="1"/>
  <c r="B18" i="1"/>
  <c r="F17" i="1"/>
  <c r="E17" i="1"/>
  <c r="B16" i="1"/>
  <c r="E16" i="1" s="1"/>
  <c r="F15" i="1"/>
  <c r="E15" i="1"/>
  <c r="E14" i="1"/>
  <c r="F14" i="1" s="1"/>
  <c r="F13" i="1"/>
  <c r="E13" i="1"/>
  <c r="E12" i="1"/>
  <c r="F12" i="1" s="1"/>
  <c r="F11" i="1"/>
  <c r="E11" i="1"/>
  <c r="E10" i="1"/>
  <c r="F10" i="1" s="1"/>
  <c r="D9" i="1"/>
  <c r="C9" i="1"/>
  <c r="C6" i="1" s="1"/>
  <c r="E8" i="1"/>
  <c r="F8" i="1" s="1"/>
  <c r="F7" i="1"/>
  <c r="E7" i="1"/>
  <c r="D6" i="1"/>
  <c r="E5" i="1"/>
  <c r="F5" i="1" s="1"/>
  <c r="F18" i="1" l="1"/>
  <c r="F16" i="1"/>
  <c r="E18" i="1"/>
  <c r="B9" i="1"/>
  <c r="B6" i="1" l="1"/>
  <c r="E9" i="1"/>
  <c r="F9" i="1" s="1"/>
  <c r="E6" i="1" l="1"/>
  <c r="F6" i="1" s="1"/>
</calcChain>
</file>

<file path=xl/sharedStrings.xml><?xml version="1.0" encoding="utf-8"?>
<sst xmlns="http://schemas.openxmlformats.org/spreadsheetml/2006/main" count="25" uniqueCount="25">
  <si>
    <t>(Dollars in Millions)</t>
  </si>
  <si>
    <t>Amount</t>
  </si>
  <si>
    <t>Percent</t>
  </si>
  <si>
    <t xml:space="preserve">Research </t>
  </si>
  <si>
    <t xml:space="preserve">Education </t>
  </si>
  <si>
    <t>Infrastructure</t>
  </si>
  <si>
    <t>CAREER</t>
  </si>
  <si>
    <t>Research Resources</t>
  </si>
  <si>
    <t>FY 2016 Actual</t>
  </si>
  <si>
    <t>FY 2018 Request</t>
  </si>
  <si>
    <t>Change Over
FY 2016 Actual</t>
  </si>
  <si>
    <t>Total</t>
  </si>
  <si>
    <t>FY 2017
(TBD)</t>
  </si>
  <si>
    <t>Daniel K. Inouye Solar Telescope (DKIST)</t>
  </si>
  <si>
    <t>Gemini Observatory</t>
  </si>
  <si>
    <t>AST Funding</t>
  </si>
  <si>
    <t>Arecibo Observatory</t>
  </si>
  <si>
    <t>Atacama Large Millimeter Array (ALMA)</t>
  </si>
  <si>
    <t>National Optical Astronomy Observatory (NOAO)</t>
  </si>
  <si>
    <t>Mid-Scale Innovations Program (MSIP)</t>
  </si>
  <si>
    <t>Other Astronomical Facilities</t>
  </si>
  <si>
    <r>
      <t>National Solar Observatory (NSO)</t>
    </r>
    <r>
      <rPr>
        <vertAlign val="superscript"/>
        <sz val="9"/>
        <color theme="1"/>
        <rFont val="Arial"/>
        <family val="2"/>
      </rPr>
      <t>2</t>
    </r>
  </si>
  <si>
    <r>
      <t>National Radio Astronomy Observatory (NRAO)</t>
    </r>
    <r>
      <rPr>
        <vertAlign val="superscript"/>
        <sz val="9"/>
        <color theme="1"/>
        <rFont val="Arial"/>
        <family val="2"/>
      </rPr>
      <t>1</t>
    </r>
  </si>
  <si>
    <r>
      <t xml:space="preserve">1 </t>
    </r>
    <r>
      <rPr>
        <sz val="8"/>
        <rFont val="Arial"/>
        <family val="2"/>
      </rPr>
      <t>The decrease in NRAO is chiefly due to the separation of the Green Bank Observatory and the Very Long Baseline Array from NRAO and ALMO, starting in FY 2017. That funding is now shown under the "Other Astronomical Facilities" line in this table.</t>
    </r>
  </si>
  <si>
    <r>
      <t xml:space="preserve">2 </t>
    </r>
    <r>
      <rPr>
        <sz val="8"/>
        <rFont val="Arial"/>
        <family val="2"/>
      </rPr>
      <t>Totals do not include $11.50 million in FY 2016 and $14.0 million in FY 2018 for operations and maintenance support for the DKIST facility construction project. That funding is captured as part of the total presented on the DKIST line above.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</si>
</sst>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quot;$&quot;#,##0.00;&quot;-&quot;??"/>
    <numFmt numFmtId="165" formatCode="#,##0.00;\-#,##0.00;&quot;-&quot;??"/>
    <numFmt numFmtId="166" formatCode="0.0%;\-0.0%;&quot;-&quot;??"/>
    <numFmt numFmtId="167" formatCode="0.0%"/>
  </numFmts>
  <fonts count="30" x14ac:knownFonts="1">
    <font>
      <sz val="10"/>
      <name val="Arial"/>
    </font>
    <font>
      <sz val="10"/>
      <name val="Arial"/>
      <family val="2"/>
    </font>
    <font>
      <sz val="10"/>
      <name val="Times New Roman"/>
      <family val="1"/>
    </font>
    <font>
      <sz val="8"/>
      <name val="Arial"/>
      <family val="2"/>
    </font>
    <font>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0"/>
      <color theme="1"/>
      <name val="Arial"/>
      <family val="2"/>
    </font>
    <font>
      <sz val="9"/>
      <name val="Arial"/>
      <family val="2"/>
    </font>
    <font>
      <sz val="9"/>
      <color theme="1"/>
      <name val="Arial"/>
      <family val="2"/>
    </font>
    <font>
      <b/>
      <sz val="9"/>
      <name val="Arial"/>
      <family val="2"/>
    </font>
    <font>
      <vertAlign val="superscript"/>
      <sz val="9"/>
      <color theme="1"/>
      <name val="Arial"/>
      <family val="2"/>
    </font>
    <font>
      <vertAlign val="superscript"/>
      <sz val="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right/>
      <top style="medium">
        <color auto="1"/>
      </top>
      <bottom/>
      <diagonal/>
    </border>
  </borders>
  <cellStyleXfs count="43">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0" fontId="19"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18" fillId="23" borderId="7" applyNumberFormat="0" applyFont="0" applyAlignment="0" applyProtection="0"/>
    <xf numFmtId="0" fontId="13" fillId="20" borderId="8" applyNumberFormat="0" applyAlignment="0" applyProtection="0"/>
    <xf numFmtId="9" fontId="1" fillId="0" borderId="0" applyFont="0" applyFill="0" applyBorder="0" applyAlignment="0" applyProtection="0"/>
    <xf numFmtId="0" fontId="5" fillId="0" borderId="0" applyNumberFormat="0" applyFill="0" applyBorder="0" applyAlignment="0" applyProtection="0"/>
    <xf numFmtId="0" fontId="20" fillId="0" borderId="9" applyNumberFormat="0" applyFill="0" applyAlignment="0" applyProtection="0"/>
    <xf numFmtId="0" fontId="17" fillId="0" borderId="0" applyNumberFormat="0" applyFill="0" applyBorder="0" applyAlignment="0" applyProtection="0"/>
  </cellStyleXfs>
  <cellXfs count="35">
    <xf numFmtId="0" fontId="0" fillId="0" borderId="0" xfId="0"/>
    <xf numFmtId="0" fontId="0" fillId="0" borderId="0" xfId="0" applyFill="1" applyBorder="1"/>
    <xf numFmtId="0" fontId="2" fillId="0" borderId="0" xfId="0" applyFont="1" applyFill="1" applyBorder="1" applyAlignment="1">
      <alignment wrapText="1"/>
    </xf>
    <xf numFmtId="165" fontId="2" fillId="0" borderId="0" xfId="0" applyNumberFormat="1" applyFont="1" applyFill="1" applyBorder="1"/>
    <xf numFmtId="0" fontId="4" fillId="0" borderId="0" xfId="0" applyFont="1" applyFill="1" applyBorder="1" applyAlignment="1">
      <alignment wrapText="1"/>
    </xf>
    <xf numFmtId="0" fontId="1" fillId="0" borderId="0" xfId="0" applyFont="1"/>
    <xf numFmtId="0" fontId="1" fillId="0" borderId="0" xfId="0" applyFont="1" applyFill="1" applyBorder="1"/>
    <xf numFmtId="0" fontId="25" fillId="0" borderId="0" xfId="0" applyFont="1" applyBorder="1" applyAlignment="1">
      <alignment horizontal="center" vertical="center" wrapText="1"/>
    </xf>
    <xf numFmtId="0" fontId="25" fillId="0" borderId="10" xfId="0" applyFont="1" applyBorder="1" applyAlignment="1">
      <alignment horizontal="right"/>
    </xf>
    <xf numFmtId="0" fontId="27" fillId="0" borderId="11" xfId="0" applyFont="1" applyBorder="1" applyAlignment="1">
      <alignment vertical="center" wrapText="1"/>
    </xf>
    <xf numFmtId="164" fontId="27" fillId="0" borderId="11" xfId="0" applyNumberFormat="1" applyFont="1" applyBorder="1" applyAlignment="1">
      <alignment horizontal="right" vertical="center"/>
    </xf>
    <xf numFmtId="0" fontId="27" fillId="0" borderId="0" xfId="0" applyFont="1" applyFill="1" applyBorder="1" applyAlignment="1">
      <alignment vertical="top" wrapText="1"/>
    </xf>
    <xf numFmtId="165" fontId="27" fillId="0" borderId="0" xfId="0" applyNumberFormat="1" applyFont="1" applyFill="1" applyBorder="1" applyAlignment="1">
      <alignment horizontal="right" vertical="top"/>
    </xf>
    <xf numFmtId="166" fontId="27" fillId="0" borderId="0" xfId="39" applyNumberFormat="1" applyFont="1" applyFill="1" applyBorder="1" applyAlignment="1">
      <alignment horizontal="right" vertical="top"/>
    </xf>
    <xf numFmtId="0" fontId="25" fillId="0" borderId="0" xfId="0" applyFont="1" applyFill="1" applyBorder="1" applyAlignment="1">
      <alignment horizontal="left" vertical="top" wrapText="1"/>
    </xf>
    <xf numFmtId="165" fontId="25" fillId="0" borderId="0" xfId="0" applyNumberFormat="1" applyFont="1" applyFill="1" applyBorder="1" applyAlignment="1">
      <alignment horizontal="right" vertical="top"/>
    </xf>
    <xf numFmtId="166" fontId="25" fillId="0" borderId="0" xfId="39" applyNumberFormat="1" applyFont="1" applyFill="1" applyBorder="1" applyAlignment="1">
      <alignment horizontal="right" vertical="top"/>
    </xf>
    <xf numFmtId="0" fontId="26" fillId="0" borderId="0" xfId="0" applyFont="1" applyFill="1" applyBorder="1" applyAlignment="1">
      <alignment horizontal="left" vertical="top" wrapText="1"/>
    </xf>
    <xf numFmtId="0" fontId="26" fillId="0" borderId="10" xfId="0" applyFont="1" applyFill="1" applyBorder="1" applyAlignment="1">
      <alignment horizontal="right" wrapText="1"/>
    </xf>
    <xf numFmtId="167" fontId="27" fillId="0" borderId="11" xfId="39" applyNumberFormat="1" applyFont="1" applyBorder="1" applyAlignment="1">
      <alignment horizontal="right" vertical="center"/>
    </xf>
    <xf numFmtId="0" fontId="0" fillId="0" borderId="0" xfId="0" applyAlignment="1">
      <alignment horizontal="justify" vertical="justify"/>
    </xf>
    <xf numFmtId="0" fontId="29" fillId="0" borderId="0"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29" fillId="0" borderId="13" xfId="0" applyFont="1" applyFill="1" applyBorder="1" applyAlignment="1">
      <alignment horizontal="justify" vertical="justify" wrapText="1"/>
    </xf>
    <xf numFmtId="0" fontId="3" fillId="0" borderId="13" xfId="0" applyFont="1" applyFill="1" applyBorder="1" applyAlignment="1">
      <alignment horizontal="justify" vertical="justify" wrapText="1"/>
    </xf>
    <xf numFmtId="0" fontId="26" fillId="0" borderId="13" xfId="0" applyFont="1" applyFill="1" applyBorder="1" applyAlignment="1">
      <alignment horizontal="right" wrapText="1" indent="1"/>
    </xf>
    <xf numFmtId="0" fontId="23" fillId="0" borderId="0" xfId="0" applyFont="1" applyBorder="1" applyAlignment="1">
      <alignment horizontal="center" vertical="center" wrapText="1"/>
    </xf>
    <xf numFmtId="0" fontId="24" fillId="0" borderId="0" xfId="0" applyFont="1" applyBorder="1" applyAlignment="1">
      <alignment wrapText="1"/>
    </xf>
    <xf numFmtId="0" fontId="25" fillId="0" borderId="1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Border="1" applyAlignment="1">
      <alignment horizontal="center" wrapText="1"/>
    </xf>
    <xf numFmtId="0" fontId="26" fillId="0" borderId="13" xfId="0" applyFont="1" applyBorder="1" applyAlignment="1">
      <alignment horizontal="right" wrapText="1"/>
    </xf>
    <xf numFmtId="0" fontId="26" fillId="0" borderId="10" xfId="0" applyFont="1" applyBorder="1" applyAlignment="1">
      <alignment horizontal="right" wrapText="1"/>
    </xf>
    <xf numFmtId="0" fontId="26" fillId="0" borderId="13" xfId="0" applyFont="1" applyFill="1" applyBorder="1" applyAlignment="1">
      <alignment horizontal="right" wrapText="1"/>
    </xf>
    <xf numFmtId="0" fontId="26" fillId="0" borderId="10" xfId="0" applyFont="1" applyFill="1" applyBorder="1" applyAlignment="1">
      <alignment horizontal="righ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tabSelected="1" zoomScaleNormal="100" zoomScalePageLayoutView="170" workbookViewId="0">
      <selection activeCell="I10" sqref="I10"/>
    </sheetView>
  </sheetViews>
  <sheetFormatPr defaultColWidth="11.44140625" defaultRowHeight="13.2" x14ac:dyDescent="0.25"/>
  <cols>
    <col min="1" max="1" width="40.6640625" customWidth="1"/>
    <col min="2" max="2" width="9.33203125" customWidth="1"/>
    <col min="3" max="4" width="9.33203125" style="5" customWidth="1"/>
    <col min="5" max="5" width="10.44140625" style="5" customWidth="1"/>
    <col min="6" max="6" width="7.77734375" style="5" customWidth="1"/>
  </cols>
  <sheetData>
    <row r="1" spans="1:6" ht="16.5" customHeight="1" x14ac:dyDescent="0.25">
      <c r="A1" s="26" t="s">
        <v>15</v>
      </c>
      <c r="B1" s="26"/>
      <c r="C1" s="26"/>
      <c r="D1" s="26"/>
      <c r="E1" s="27"/>
      <c r="F1" s="27"/>
    </row>
    <row r="2" spans="1:6" ht="13.8" thickBot="1" x14ac:dyDescent="0.3">
      <c r="A2" s="28" t="s">
        <v>0</v>
      </c>
      <c r="B2" s="29"/>
      <c r="C2" s="29"/>
      <c r="D2" s="29"/>
      <c r="E2" s="30"/>
      <c r="F2" s="30"/>
    </row>
    <row r="3" spans="1:6" ht="27.45" customHeight="1" x14ac:dyDescent="0.25">
      <c r="A3" s="7"/>
      <c r="B3" s="31" t="s">
        <v>8</v>
      </c>
      <c r="C3" s="31" t="s">
        <v>12</v>
      </c>
      <c r="D3" s="33" t="s">
        <v>9</v>
      </c>
      <c r="E3" s="25" t="s">
        <v>10</v>
      </c>
      <c r="F3" s="25"/>
    </row>
    <row r="4" spans="1:6" x14ac:dyDescent="0.25">
      <c r="A4" s="8"/>
      <c r="B4" s="32"/>
      <c r="C4" s="32"/>
      <c r="D4" s="34"/>
      <c r="E4" s="18" t="s">
        <v>1</v>
      </c>
      <c r="F4" s="18" t="s">
        <v>2</v>
      </c>
    </row>
    <row r="5" spans="1:6" ht="16.5" customHeight="1" x14ac:dyDescent="0.25">
      <c r="A5" s="9" t="s">
        <v>11</v>
      </c>
      <c r="B5" s="10">
        <v>246.63</v>
      </c>
      <c r="C5" s="10">
        <v>0</v>
      </c>
      <c r="D5" s="10">
        <v>221.15</v>
      </c>
      <c r="E5" s="10">
        <f>D5-B5</f>
        <v>-25.47999999999999</v>
      </c>
      <c r="F5" s="19">
        <f>IF(B5=0,"N/A  ",E5/B5)</f>
        <v>-0.10331265458378944</v>
      </c>
    </row>
    <row r="6" spans="1:6" ht="13.5" customHeight="1" x14ac:dyDescent="0.25">
      <c r="A6" s="11" t="s">
        <v>3</v>
      </c>
      <c r="B6" s="12">
        <f>B5-B8-B9</f>
        <v>60.72</v>
      </c>
      <c r="C6" s="12">
        <f>C5-C8-C9</f>
        <v>0</v>
      </c>
      <c r="D6" s="12">
        <f>D5-D8-D9</f>
        <v>51.760000000000019</v>
      </c>
      <c r="E6" s="12">
        <f>D6-B6</f>
        <v>-8.9599999999999795</v>
      </c>
      <c r="F6" s="13">
        <f>IF(B6=0,"N/A  ",E6/B6)</f>
        <v>-0.14756258234519071</v>
      </c>
    </row>
    <row r="7" spans="1:6" s="5" customFormat="1" ht="13.5" customHeight="1" x14ac:dyDescent="0.25">
      <c r="A7" s="14" t="s">
        <v>6</v>
      </c>
      <c r="B7" s="15">
        <v>4.63</v>
      </c>
      <c r="C7" s="15">
        <v>0</v>
      </c>
      <c r="D7" s="15">
        <v>4.17</v>
      </c>
      <c r="E7" s="15">
        <f t="shared" ref="E7:E19" si="0">D7-B7</f>
        <v>-0.45999999999999996</v>
      </c>
      <c r="F7" s="16">
        <f t="shared" ref="F7:F19" si="1">IF(B7=0,"N/A  ",E7/B7)</f>
        <v>-9.935205183585312E-2</v>
      </c>
    </row>
    <row r="8" spans="1:6" ht="13.5" customHeight="1" x14ac:dyDescent="0.25">
      <c r="A8" s="11" t="s">
        <v>4</v>
      </c>
      <c r="B8" s="12">
        <v>5.9</v>
      </c>
      <c r="C8" s="15">
        <v>0</v>
      </c>
      <c r="D8" s="12">
        <v>5.4</v>
      </c>
      <c r="E8" s="12">
        <f t="shared" si="0"/>
        <v>-0.5</v>
      </c>
      <c r="F8" s="13">
        <f t="shared" si="1"/>
        <v>-8.4745762711864403E-2</v>
      </c>
    </row>
    <row r="9" spans="1:6" ht="13.5" customHeight="1" x14ac:dyDescent="0.25">
      <c r="A9" s="11" t="s">
        <v>5</v>
      </c>
      <c r="B9" s="12">
        <f>SUM(B10:B19)</f>
        <v>180.01</v>
      </c>
      <c r="C9" s="15">
        <f>SUM(C10:C19)</f>
        <v>0</v>
      </c>
      <c r="D9" s="12">
        <f>SUM(D10:D19)</f>
        <v>163.98999999999998</v>
      </c>
      <c r="E9" s="12">
        <f t="shared" si="0"/>
        <v>-16.02000000000001</v>
      </c>
      <c r="F9" s="13">
        <f t="shared" si="1"/>
        <v>-8.899505583023172E-2</v>
      </c>
    </row>
    <row r="10" spans="1:6" s="5" customFormat="1" ht="13.5" customHeight="1" x14ac:dyDescent="0.25">
      <c r="A10" s="17" t="s">
        <v>16</v>
      </c>
      <c r="B10" s="15">
        <v>4.8</v>
      </c>
      <c r="C10" s="15">
        <v>0</v>
      </c>
      <c r="D10" s="15">
        <v>3.9</v>
      </c>
      <c r="E10" s="15">
        <f t="shared" si="0"/>
        <v>-0.89999999999999991</v>
      </c>
      <c r="F10" s="16">
        <f t="shared" si="1"/>
        <v>-0.1875</v>
      </c>
    </row>
    <row r="11" spans="1:6" s="5" customFormat="1" ht="13.5" customHeight="1" x14ac:dyDescent="0.25">
      <c r="A11" s="17" t="s">
        <v>17</v>
      </c>
      <c r="B11" s="15">
        <v>37.65</v>
      </c>
      <c r="C11" s="15">
        <v>0</v>
      </c>
      <c r="D11" s="15">
        <v>43.48</v>
      </c>
      <c r="E11" s="15">
        <f t="shared" ref="E11" si="2">D11-B11</f>
        <v>5.8299999999999983</v>
      </c>
      <c r="F11" s="16">
        <f t="shared" ref="F11" si="3">IF(B11=0,"N/A  ",E11/B11)</f>
        <v>0.15484727755644087</v>
      </c>
    </row>
    <row r="12" spans="1:6" s="5" customFormat="1" ht="13.5" customHeight="1" x14ac:dyDescent="0.25">
      <c r="A12" s="17" t="s">
        <v>13</v>
      </c>
      <c r="B12" s="15">
        <v>13.5</v>
      </c>
      <c r="C12" s="15">
        <v>0</v>
      </c>
      <c r="D12" s="15">
        <v>16</v>
      </c>
      <c r="E12" s="15">
        <f t="shared" ref="E12:E14" si="4">D12-B12</f>
        <v>2.5</v>
      </c>
      <c r="F12" s="16">
        <f t="shared" ref="F12:F14" si="5">IF(B12=0,"N/A  ",E12/B12)</f>
        <v>0.18518518518518517</v>
      </c>
    </row>
    <row r="13" spans="1:6" s="5" customFormat="1" ht="13.5" customHeight="1" x14ac:dyDescent="0.25">
      <c r="A13" s="17" t="s">
        <v>14</v>
      </c>
      <c r="B13" s="15">
        <v>19.88</v>
      </c>
      <c r="C13" s="15">
        <v>0</v>
      </c>
      <c r="D13" s="15">
        <v>21.03</v>
      </c>
      <c r="E13" s="15">
        <f t="shared" si="4"/>
        <v>1.1500000000000021</v>
      </c>
      <c r="F13" s="16">
        <f t="shared" si="5"/>
        <v>5.7847082494969927E-2</v>
      </c>
    </row>
    <row r="14" spans="1:6" s="5" customFormat="1" ht="13.5" customHeight="1" x14ac:dyDescent="0.25">
      <c r="A14" s="17" t="s">
        <v>18</v>
      </c>
      <c r="B14" s="15">
        <v>21.99</v>
      </c>
      <c r="C14" s="15">
        <v>0</v>
      </c>
      <c r="D14" s="15">
        <v>20.67</v>
      </c>
      <c r="E14" s="15">
        <f t="shared" si="4"/>
        <v>-1.3199999999999967</v>
      </c>
      <c r="F14" s="16">
        <f t="shared" si="5"/>
        <v>-6.0027285129604223E-2</v>
      </c>
    </row>
    <row r="15" spans="1:6" s="5" customFormat="1" ht="13.5" customHeight="1" x14ac:dyDescent="0.25">
      <c r="A15" s="17" t="s">
        <v>22</v>
      </c>
      <c r="B15" s="15">
        <v>41.73</v>
      </c>
      <c r="C15" s="15">
        <v>0</v>
      </c>
      <c r="D15" s="15">
        <v>32.86</v>
      </c>
      <c r="E15" s="15">
        <f>D15-B15</f>
        <v>-8.8699999999999974</v>
      </c>
      <c r="F15" s="16">
        <f>IF(B15=0,"N/A  ",E15/B15)</f>
        <v>-0.21255691349149289</v>
      </c>
    </row>
    <row r="16" spans="1:6" s="5" customFormat="1" ht="13.5" customHeight="1" x14ac:dyDescent="0.25">
      <c r="A16" s="17" t="s">
        <v>21</v>
      </c>
      <c r="B16" s="15">
        <f>9.5</f>
        <v>9.5</v>
      </c>
      <c r="C16" s="15">
        <v>0</v>
      </c>
      <c r="D16" s="15">
        <v>5</v>
      </c>
      <c r="E16" s="15">
        <f t="shared" ref="E16" si="6">D16-B16</f>
        <v>-4.5</v>
      </c>
      <c r="F16" s="16">
        <f t="shared" ref="F16" si="7">IF(B16=0,"N/A  ",E16/B16)</f>
        <v>-0.47368421052631576</v>
      </c>
    </row>
    <row r="17" spans="1:6" s="5" customFormat="1" ht="13.5" customHeight="1" x14ac:dyDescent="0.25">
      <c r="A17" s="17" t="s">
        <v>20</v>
      </c>
      <c r="B17" s="15">
        <v>0</v>
      </c>
      <c r="C17" s="15">
        <v>0</v>
      </c>
      <c r="D17" s="15">
        <v>11.85</v>
      </c>
      <c r="E17" s="15">
        <f t="shared" ref="E17" si="8">D17-B17</f>
        <v>11.85</v>
      </c>
      <c r="F17" s="16" t="str">
        <f t="shared" ref="F17" si="9">IF(B17=0,"N/A  ",E17/B17)</f>
        <v xml:space="preserve">N/A  </v>
      </c>
    </row>
    <row r="18" spans="1:6" s="5" customFormat="1" ht="13.5" customHeight="1" x14ac:dyDescent="0.25">
      <c r="A18" s="17" t="s">
        <v>19</v>
      </c>
      <c r="B18" s="15">
        <f>19.25+2</f>
        <v>21.25</v>
      </c>
      <c r="C18" s="15">
        <v>0</v>
      </c>
      <c r="D18" s="15">
        <v>6</v>
      </c>
      <c r="E18" s="15">
        <f t="shared" si="0"/>
        <v>-15.25</v>
      </c>
      <c r="F18" s="16">
        <f t="shared" si="1"/>
        <v>-0.71764705882352942</v>
      </c>
    </row>
    <row r="19" spans="1:6" s="5" customFormat="1" ht="13.5" customHeight="1" thickBot="1" x14ac:dyDescent="0.3">
      <c r="A19" s="17" t="s">
        <v>7</v>
      </c>
      <c r="B19" s="15">
        <v>9.7100000000000009</v>
      </c>
      <c r="C19" s="15">
        <v>0</v>
      </c>
      <c r="D19" s="15">
        <v>3.2</v>
      </c>
      <c r="E19" s="15">
        <f t="shared" si="0"/>
        <v>-6.5100000000000007</v>
      </c>
      <c r="F19" s="16">
        <f t="shared" si="1"/>
        <v>-0.67044284243048402</v>
      </c>
    </row>
    <row r="20" spans="1:6" s="20" customFormat="1" ht="23.4" customHeight="1" x14ac:dyDescent="0.25">
      <c r="A20" s="23" t="s">
        <v>23</v>
      </c>
      <c r="B20" s="24"/>
      <c r="C20" s="24"/>
      <c r="D20" s="24"/>
      <c r="E20" s="24"/>
      <c r="F20" s="24"/>
    </row>
    <row r="21" spans="1:6" s="20" customFormat="1" ht="21.6" customHeight="1" x14ac:dyDescent="0.25">
      <c r="A21" s="21" t="s">
        <v>24</v>
      </c>
      <c r="B21" s="22"/>
      <c r="C21" s="22"/>
      <c r="D21" s="22"/>
      <c r="E21" s="22"/>
      <c r="F21" s="22"/>
    </row>
    <row r="22" spans="1:6" x14ac:dyDescent="0.25">
      <c r="A22" s="4"/>
      <c r="B22" s="3"/>
      <c r="C22" s="3"/>
      <c r="D22" s="3"/>
      <c r="E22" s="6"/>
      <c r="F22" s="6"/>
    </row>
    <row r="23" spans="1:6" x14ac:dyDescent="0.25">
      <c r="A23" s="4"/>
      <c r="B23" s="3"/>
      <c r="C23" s="3"/>
      <c r="D23" s="3"/>
      <c r="E23" s="6"/>
      <c r="F23" s="6"/>
    </row>
    <row r="24" spans="1:6" x14ac:dyDescent="0.25">
      <c r="A24" s="4"/>
      <c r="B24" s="3"/>
      <c r="C24" s="3"/>
      <c r="D24" s="3"/>
      <c r="E24" s="6"/>
      <c r="F24" s="6"/>
    </row>
    <row r="25" spans="1:6" x14ac:dyDescent="0.25">
      <c r="A25" s="4"/>
      <c r="B25" s="3"/>
      <c r="C25" s="3"/>
      <c r="D25" s="3"/>
      <c r="E25" s="6"/>
      <c r="F25" s="6"/>
    </row>
    <row r="26" spans="1:6" x14ac:dyDescent="0.25">
      <c r="A26" s="2"/>
      <c r="B26" s="3"/>
      <c r="C26" s="3"/>
      <c r="D26" s="3"/>
      <c r="E26" s="6"/>
      <c r="F26" s="6"/>
    </row>
    <row r="27" spans="1:6" x14ac:dyDescent="0.25">
      <c r="A27" s="2"/>
      <c r="B27" s="3"/>
      <c r="C27" s="3"/>
      <c r="D27" s="3"/>
      <c r="E27" s="6"/>
      <c r="F27" s="6"/>
    </row>
    <row r="28" spans="1:6" x14ac:dyDescent="0.25">
      <c r="A28" s="2"/>
      <c r="B28" s="3"/>
      <c r="C28" s="3"/>
      <c r="D28" s="3"/>
      <c r="E28" s="6"/>
      <c r="F28" s="6"/>
    </row>
    <row r="29" spans="1:6" x14ac:dyDescent="0.25">
      <c r="A29" s="4"/>
      <c r="B29" s="3"/>
      <c r="C29" s="3"/>
      <c r="D29" s="3"/>
      <c r="E29" s="6"/>
      <c r="F29" s="6"/>
    </row>
    <row r="30" spans="1:6" ht="12.6" customHeight="1" x14ac:dyDescent="0.25">
      <c r="A30" s="4"/>
      <c r="B30" s="3"/>
      <c r="C30" s="3"/>
      <c r="D30" s="3"/>
      <c r="E30" s="6"/>
      <c r="F30" s="6"/>
    </row>
    <row r="31" spans="1:6" x14ac:dyDescent="0.25">
      <c r="A31" s="2"/>
      <c r="B31" s="3"/>
      <c r="C31" s="3"/>
      <c r="D31" s="3"/>
      <c r="E31" s="6"/>
      <c r="F31" s="6"/>
    </row>
    <row r="32" spans="1:6" x14ac:dyDescent="0.25">
      <c r="A32" s="2"/>
      <c r="B32" s="3"/>
      <c r="C32" s="3"/>
      <c r="D32" s="3"/>
      <c r="E32" s="6"/>
      <c r="F32" s="6"/>
    </row>
    <row r="33" spans="1:6" x14ac:dyDescent="0.25">
      <c r="A33" s="4"/>
      <c r="B33" s="3"/>
      <c r="C33" s="3"/>
      <c r="D33" s="3"/>
      <c r="E33" s="6"/>
      <c r="F33" s="6"/>
    </row>
    <row r="34" spans="1:6" x14ac:dyDescent="0.25">
      <c r="A34" s="4"/>
      <c r="B34" s="3"/>
      <c r="C34" s="3"/>
      <c r="D34" s="3"/>
      <c r="E34" s="6"/>
      <c r="F34" s="6"/>
    </row>
    <row r="35" spans="1:6" x14ac:dyDescent="0.25">
      <c r="A35" s="4"/>
      <c r="B35" s="3"/>
      <c r="C35" s="3"/>
      <c r="D35" s="3"/>
      <c r="E35" s="6"/>
      <c r="F35" s="6"/>
    </row>
    <row r="36" spans="1:6" x14ac:dyDescent="0.25">
      <c r="A36" s="1"/>
      <c r="B36" s="1"/>
      <c r="C36" s="6"/>
      <c r="D36" s="6"/>
      <c r="E36" s="6"/>
      <c r="F36" s="6"/>
    </row>
    <row r="37" spans="1:6" x14ac:dyDescent="0.25">
      <c r="A37" s="1"/>
      <c r="B37" s="1"/>
      <c r="C37" s="6"/>
      <c r="D37" s="6"/>
      <c r="E37" s="6"/>
      <c r="F37" s="6"/>
    </row>
    <row r="43" spans="1:6" x14ac:dyDescent="0.25">
      <c r="C43"/>
      <c r="D43"/>
      <c r="E43"/>
      <c r="F43"/>
    </row>
    <row r="44" spans="1:6" x14ac:dyDescent="0.25">
      <c r="C44"/>
      <c r="D44"/>
      <c r="E44"/>
      <c r="F44"/>
    </row>
    <row r="45" spans="1:6" x14ac:dyDescent="0.25">
      <c r="C45"/>
      <c r="D45"/>
      <c r="E45"/>
      <c r="F45"/>
    </row>
    <row r="46" spans="1:6" x14ac:dyDescent="0.25">
      <c r="C46"/>
      <c r="D46"/>
      <c r="E46"/>
      <c r="F46"/>
    </row>
  </sheetData>
  <mergeCells count="8">
    <mergeCell ref="A21:F21"/>
    <mergeCell ref="A20:F20"/>
    <mergeCell ref="E3:F3"/>
    <mergeCell ref="A1:F1"/>
    <mergeCell ref="A2:F2"/>
    <mergeCell ref="B3:B4"/>
    <mergeCell ref="C3:C4"/>
    <mergeCell ref="D3:D4"/>
  </mergeCells>
  <phoneticPr fontId="3" type="noConversion"/>
  <printOptions horizontalCentered="1"/>
  <pageMargins left="0.75" right="0.75" top="1" bottom="1" header="0.5" footer="0.5"/>
  <pageSetup orientation="portrait" horizontalDpi="300" verticalDpi="300" r:id="rId1"/>
  <headerFooter alignWithMargins="0"/>
  <ignoredErrors>
    <ignoredError sqref="C7 C8:C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AST Funding</vt:lpstr>
      <vt:lpstr>'AST Funding'!Print_Area</vt:lpstr>
    </vt:vector>
  </TitlesOfParts>
  <Company>nsf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nsfuser</dc:creator>
  <cp:lastModifiedBy>Budget Division</cp:lastModifiedBy>
  <cp:lastPrinted>2017-05-18T15:20:01Z</cp:lastPrinted>
  <dcterms:created xsi:type="dcterms:W3CDTF">2009-02-27T14:43:18Z</dcterms:created>
  <dcterms:modified xsi:type="dcterms:W3CDTF">2017-05-18T15:20:23Z</dcterms:modified>
</cp:coreProperties>
</file>