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-588" windowWidth="9396" windowHeight="6336" tabRatio="733"/>
  </bookViews>
  <sheets>
    <sheet name="OPP Funding" sheetId="20" r:id="rId1"/>
  </sheets>
  <calcPr calcId="152511"/>
</workbook>
</file>

<file path=xl/calcChain.xml><?xml version="1.0" encoding="utf-8"?>
<calcChain xmlns="http://schemas.openxmlformats.org/spreadsheetml/2006/main">
  <c r="D18" i="20" l="1"/>
  <c r="C18" i="20"/>
  <c r="E17" i="20"/>
  <c r="F17" i="20" s="1"/>
  <c r="E16" i="20"/>
  <c r="F16" i="20" s="1"/>
  <c r="E15" i="20"/>
  <c r="F15" i="20" s="1"/>
  <c r="E14" i="20"/>
  <c r="F14" i="20" s="1"/>
  <c r="E13" i="20"/>
  <c r="F13" i="20" s="1"/>
  <c r="E12" i="20"/>
  <c r="F12" i="20" s="1"/>
  <c r="E11" i="20"/>
  <c r="F11" i="20" s="1"/>
  <c r="E10" i="20"/>
  <c r="F10" i="20" s="1"/>
  <c r="E9" i="20"/>
  <c r="D9" i="20"/>
  <c r="B9" i="20"/>
  <c r="F9" i="20" s="1"/>
  <c r="E8" i="20"/>
  <c r="F8" i="20" s="1"/>
  <c r="E7" i="20"/>
  <c r="F7" i="20" s="1"/>
  <c r="E6" i="20"/>
  <c r="F6" i="20" s="1"/>
  <c r="D5" i="20"/>
  <c r="E5" i="20" s="1"/>
  <c r="B5" i="20"/>
  <c r="B18" i="20" s="1"/>
  <c r="E18" i="20" l="1"/>
  <c r="F18" i="20" s="1"/>
  <c r="F5" i="20"/>
</calcChain>
</file>

<file path=xl/sharedStrings.xml><?xml version="1.0" encoding="utf-8"?>
<sst xmlns="http://schemas.openxmlformats.org/spreadsheetml/2006/main" count="24" uniqueCount="23">
  <si>
    <t>(Dollars in Millions)</t>
  </si>
  <si>
    <t>Amount</t>
  </si>
  <si>
    <t>Percent</t>
  </si>
  <si>
    <t>FY 2016 Actual</t>
  </si>
  <si>
    <t>FY 2018 Request</t>
  </si>
  <si>
    <t>Change Over
FY 2016 Actual</t>
  </si>
  <si>
    <t>Total</t>
  </si>
  <si>
    <t xml:space="preserve"> </t>
  </si>
  <si>
    <t>Research</t>
  </si>
  <si>
    <t>CAREER</t>
  </si>
  <si>
    <t>Education</t>
  </si>
  <si>
    <t>Infrastructure</t>
  </si>
  <si>
    <t>Arctic Research Support and Logistics</t>
  </si>
  <si>
    <t>IceCube Nutrino Observatory (IceCube)</t>
  </si>
  <si>
    <t>U.S. Antarctic Facilities and Logistics</t>
  </si>
  <si>
    <t>U.S. Antarctic Logistical Support</t>
  </si>
  <si>
    <t>Polar Environment, Safety, and Health (PESH)</t>
  </si>
  <si>
    <t>Facilities Pre-Construction Planning</t>
  </si>
  <si>
    <t>Long Term Ecological Research (LTER)</t>
  </si>
  <si>
    <t>OPP Funding</t>
  </si>
  <si>
    <t>Geodesy Advancing Geosciences and
   EarthScope</t>
  </si>
  <si>
    <t xml:space="preserve">Seismological Facilities for Advancement of
   Geoscience &amp; EarthScope 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</si>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</sst>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2" fillId="0" borderId="0" xfId="0" applyFont="1"/>
    <xf numFmtId="0" fontId="23" fillId="0" borderId="0" xfId="0" applyFont="1" applyBorder="1" applyAlignment="1"/>
    <xf numFmtId="0" fontId="3" fillId="0" borderId="0" xfId="0" applyFont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 horizontal="right" wrapText="1"/>
    </xf>
    <xf numFmtId="0" fontId="25" fillId="0" borderId="0" xfId="0" applyFont="1" applyBorder="1" applyAlignment="1">
      <alignment horizontal="left"/>
    </xf>
    <xf numFmtId="166" fontId="25" fillId="0" borderId="0" xfId="39" applyNumberFormat="1" applyFont="1" applyBorder="1" applyAlignment="1">
      <alignment horizontal="right"/>
    </xf>
    <xf numFmtId="164" fontId="25" fillId="0" borderId="0" xfId="0" applyNumberFormat="1" applyFont="1" applyFill="1" applyBorder="1" applyAlignment="1"/>
    <xf numFmtId="164" fontId="25" fillId="0" borderId="0" xfId="0" applyNumberFormat="1" applyFont="1" applyBorder="1" applyAlignment="1"/>
    <xf numFmtId="0" fontId="27" fillId="0" borderId="11" xfId="0" applyFont="1" applyBorder="1" applyAlignment="1">
      <alignment wrapText="1"/>
    </xf>
    <xf numFmtId="165" fontId="27" fillId="0" borderId="11" xfId="0" applyNumberFormat="1" applyFont="1" applyBorder="1" applyAlignment="1"/>
    <xf numFmtId="166" fontId="27" fillId="0" borderId="11" xfId="0" applyNumberFormat="1" applyFont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164" fontId="27" fillId="0" borderId="0" xfId="0" applyNumberFormat="1" applyFont="1" applyFill="1" applyBorder="1" applyAlignment="1"/>
    <xf numFmtId="164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Border="1" applyAlignment="1"/>
    <xf numFmtId="166" fontId="27" fillId="0" borderId="0" xfId="39" applyNumberFormat="1" applyFont="1" applyBorder="1" applyAlignment="1">
      <alignment horizontal="right"/>
    </xf>
    <xf numFmtId="165" fontId="27" fillId="0" borderId="0" xfId="0" applyNumberFormat="1" applyFont="1" applyFill="1" applyBorder="1" applyAlignment="1"/>
    <xf numFmtId="165" fontId="27" fillId="0" borderId="0" xfId="0" applyNumberFormat="1" applyFont="1" applyBorder="1" applyAlignment="1"/>
    <xf numFmtId="164" fontId="25" fillId="0" borderId="0" xfId="0" applyNumberFormat="1" applyFont="1" applyFill="1" applyBorder="1" applyAlignment="1">
      <alignment vertical="top"/>
    </xf>
    <xf numFmtId="164" fontId="25" fillId="0" borderId="0" xfId="0" applyNumberFormat="1" applyFont="1" applyFill="1" applyBorder="1" applyAlignment="1">
      <alignment horizontal="right" vertical="top"/>
    </xf>
    <xf numFmtId="164" fontId="25" fillId="0" borderId="0" xfId="0" applyNumberFormat="1" applyFont="1" applyBorder="1" applyAlignment="1">
      <alignment vertical="top"/>
    </xf>
    <xf numFmtId="166" fontId="25" fillId="0" borderId="0" xfId="39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 inden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Normal="100" workbookViewId="0">
      <selection activeCell="D9" sqref="D9"/>
    </sheetView>
  </sheetViews>
  <sheetFormatPr defaultColWidth="9.33203125" defaultRowHeight="13.8" x14ac:dyDescent="0.25"/>
  <cols>
    <col min="1" max="1" width="36.33203125" style="2" customWidth="1"/>
    <col min="2" max="5" width="9.6640625" style="2" customWidth="1"/>
    <col min="6" max="6" width="7.5546875" style="2" customWidth="1"/>
    <col min="7" max="7" width="1.44140625" style="2" customWidth="1"/>
    <col min="8" max="8" width="10.6640625" style="2" customWidth="1"/>
    <col min="9" max="16384" width="9.33203125" style="2"/>
  </cols>
  <sheetData>
    <row r="1" spans="1:6" x14ac:dyDescent="0.25">
      <c r="A1" s="30" t="s">
        <v>19</v>
      </c>
      <c r="B1" s="30"/>
      <c r="C1" s="30"/>
      <c r="D1" s="30"/>
      <c r="E1" s="31"/>
      <c r="F1" s="31"/>
    </row>
    <row r="2" spans="1:6" ht="17.25" customHeight="1" thickBot="1" x14ac:dyDescent="0.3">
      <c r="A2" s="32" t="s">
        <v>0</v>
      </c>
      <c r="B2" s="33"/>
      <c r="C2" s="33"/>
      <c r="D2" s="33"/>
      <c r="E2" s="34"/>
      <c r="F2" s="34"/>
    </row>
    <row r="3" spans="1:6" ht="27" customHeight="1" x14ac:dyDescent="0.25">
      <c r="A3" s="5"/>
      <c r="B3" s="35" t="s">
        <v>3</v>
      </c>
      <c r="C3" s="35" t="s">
        <v>22</v>
      </c>
      <c r="D3" s="37" t="s">
        <v>4</v>
      </c>
      <c r="E3" s="39" t="s">
        <v>5</v>
      </c>
      <c r="F3" s="39"/>
    </row>
    <row r="4" spans="1:6" x14ac:dyDescent="0.25">
      <c r="A4" s="6"/>
      <c r="B4" s="36"/>
      <c r="C4" s="36"/>
      <c r="D4" s="38"/>
      <c r="E4" s="7" t="s">
        <v>1</v>
      </c>
      <c r="F4" s="7" t="s">
        <v>2</v>
      </c>
    </row>
    <row r="5" spans="1:6" ht="15" customHeight="1" x14ac:dyDescent="0.25">
      <c r="A5" s="16" t="s">
        <v>8</v>
      </c>
      <c r="B5" s="22">
        <f>448.87-B8-B9</f>
        <v>123.31</v>
      </c>
      <c r="C5" s="19">
        <v>0</v>
      </c>
      <c r="D5" s="22">
        <f>338.18+71-D9-D8</f>
        <v>110.58000000000001</v>
      </c>
      <c r="E5" s="23">
        <f>D5-B5</f>
        <v>-12.72999999999999</v>
      </c>
      <c r="F5" s="21">
        <f>IF(B5=0,"N/A  ",E5/B5)</f>
        <v>-0.10323574730354383</v>
      </c>
    </row>
    <row r="6" spans="1:6" s="1" customFormat="1" ht="15" customHeight="1" x14ac:dyDescent="0.25">
      <c r="A6" s="8" t="s">
        <v>9</v>
      </c>
      <c r="B6" s="10">
        <v>1.58</v>
      </c>
      <c r="C6" s="15">
        <v>0</v>
      </c>
      <c r="D6" s="10">
        <v>1.26</v>
      </c>
      <c r="E6" s="11">
        <f t="shared" ref="E6:E18" si="0">D6-B6</f>
        <v>-0.32000000000000006</v>
      </c>
      <c r="F6" s="9">
        <f t="shared" ref="F6:F18" si="1">IF(B6=0,"N/A  ",E6/B6)</f>
        <v>-0.20253164556962028</v>
      </c>
    </row>
    <row r="7" spans="1:6" s="1" customFormat="1" ht="15" customHeight="1" x14ac:dyDescent="0.25">
      <c r="A7" s="8" t="s">
        <v>18</v>
      </c>
      <c r="B7" s="10">
        <v>2.09</v>
      </c>
      <c r="C7" s="15">
        <v>0</v>
      </c>
      <c r="D7" s="10">
        <v>2.25</v>
      </c>
      <c r="E7" s="11">
        <f t="shared" ref="E7" si="2">D7-B7</f>
        <v>0.16000000000000014</v>
      </c>
      <c r="F7" s="9">
        <f t="shared" ref="F7" si="3">IF(B7=0,"N/A  ",E7/B7)</f>
        <v>7.6555023923445042E-2</v>
      </c>
    </row>
    <row r="8" spans="1:6" s="4" customFormat="1" ht="15" customHeight="1" x14ac:dyDescent="0.25">
      <c r="A8" s="16" t="s">
        <v>10</v>
      </c>
      <c r="B8" s="18">
        <v>2.4700000000000002</v>
      </c>
      <c r="C8" s="19">
        <v>0</v>
      </c>
      <c r="D8" s="18">
        <v>1.35</v>
      </c>
      <c r="E8" s="20">
        <f t="shared" si="0"/>
        <v>-1.1200000000000001</v>
      </c>
      <c r="F8" s="21">
        <f t="shared" si="1"/>
        <v>-0.45344129554655871</v>
      </c>
    </row>
    <row r="9" spans="1:6" s="4" customFormat="1" ht="15" customHeight="1" x14ac:dyDescent="0.25">
      <c r="A9" s="16" t="s">
        <v>11</v>
      </c>
      <c r="B9" s="18">
        <f>255.57+67.52</f>
        <v>323.08999999999997</v>
      </c>
      <c r="C9" s="19">
        <v>0</v>
      </c>
      <c r="D9" s="18">
        <f>SUM(D10:D16)</f>
        <v>297.25</v>
      </c>
      <c r="E9" s="20">
        <f t="shared" si="0"/>
        <v>-25.839999999999975</v>
      </c>
      <c r="F9" s="21">
        <f t="shared" si="1"/>
        <v>-7.9977715187718526E-2</v>
      </c>
    </row>
    <row r="10" spans="1:6" s="4" customFormat="1" ht="15" customHeight="1" x14ac:dyDescent="0.25">
      <c r="A10" s="8" t="s">
        <v>12</v>
      </c>
      <c r="B10" s="10">
        <v>44.11</v>
      </c>
      <c r="C10" s="15">
        <v>0</v>
      </c>
      <c r="D10" s="10">
        <v>36.11</v>
      </c>
      <c r="E10" s="11">
        <f t="shared" si="0"/>
        <v>-8</v>
      </c>
      <c r="F10" s="9">
        <f t="shared" si="1"/>
        <v>-0.18136476989344821</v>
      </c>
    </row>
    <row r="11" spans="1:6" s="4" customFormat="1" ht="15" customHeight="1" x14ac:dyDescent="0.25">
      <c r="A11" s="8" t="s">
        <v>13</v>
      </c>
      <c r="B11" s="10">
        <v>5.23</v>
      </c>
      <c r="C11" s="15">
        <v>0</v>
      </c>
      <c r="D11" s="10">
        <v>3.5</v>
      </c>
      <c r="E11" s="11">
        <f t="shared" ref="E11:E17" si="4">D11-B11</f>
        <v>-1.7300000000000004</v>
      </c>
      <c r="F11" s="9">
        <f t="shared" ref="F11:F17" si="5">IF(B11=0,"N/A  ",E11/B11)</f>
        <v>-0.33078393881453161</v>
      </c>
    </row>
    <row r="12" spans="1:6" s="4" customFormat="1" ht="15" customHeight="1" x14ac:dyDescent="0.25">
      <c r="A12" s="8" t="s">
        <v>14</v>
      </c>
      <c r="B12" s="10">
        <v>196.53</v>
      </c>
      <c r="C12" s="15">
        <v>0</v>
      </c>
      <c r="D12" s="10">
        <v>177.85</v>
      </c>
      <c r="E12" s="11">
        <f t="shared" si="4"/>
        <v>-18.680000000000007</v>
      </c>
      <c r="F12" s="9">
        <f t="shared" si="5"/>
        <v>-9.5049101918282225E-2</v>
      </c>
    </row>
    <row r="13" spans="1:6" s="4" customFormat="1" ht="16.5" customHeight="1" x14ac:dyDescent="0.25">
      <c r="A13" s="8" t="s">
        <v>15</v>
      </c>
      <c r="B13" s="10">
        <v>67.52</v>
      </c>
      <c r="C13" s="15">
        <v>0</v>
      </c>
      <c r="D13" s="10">
        <v>71</v>
      </c>
      <c r="E13" s="11">
        <f t="shared" si="4"/>
        <v>3.480000000000004</v>
      </c>
      <c r="F13" s="9">
        <f t="shared" si="5"/>
        <v>5.1540284360189634E-2</v>
      </c>
    </row>
    <row r="14" spans="1:6" s="1" customFormat="1" ht="28.5" customHeight="1" x14ac:dyDescent="0.25">
      <c r="A14" s="17" t="s">
        <v>20</v>
      </c>
      <c r="B14" s="24">
        <v>1.32</v>
      </c>
      <c r="C14" s="25">
        <v>0</v>
      </c>
      <c r="D14" s="24">
        <v>1.32</v>
      </c>
      <c r="E14" s="26">
        <f t="shared" ref="E14:E15" si="6">D14-B14</f>
        <v>0</v>
      </c>
      <c r="F14" s="27">
        <f t="shared" ref="F14:F15" si="7">IF(B14=0,"N/A  ",E14/B14)</f>
        <v>0</v>
      </c>
    </row>
    <row r="15" spans="1:6" s="1" customFormat="1" ht="23.4" x14ac:dyDescent="0.25">
      <c r="A15" s="17" t="s">
        <v>21</v>
      </c>
      <c r="B15" s="24">
        <v>1.29</v>
      </c>
      <c r="C15" s="25">
        <v>0</v>
      </c>
      <c r="D15" s="24">
        <v>1.29</v>
      </c>
      <c r="E15" s="26">
        <f t="shared" si="6"/>
        <v>0</v>
      </c>
      <c r="F15" s="27">
        <f t="shared" si="7"/>
        <v>0</v>
      </c>
    </row>
    <row r="16" spans="1:6" s="1" customFormat="1" ht="13.2" x14ac:dyDescent="0.25">
      <c r="A16" s="8" t="s">
        <v>16</v>
      </c>
      <c r="B16" s="10">
        <v>7.09</v>
      </c>
      <c r="C16" s="15">
        <v>0</v>
      </c>
      <c r="D16" s="10">
        <v>6.18</v>
      </c>
      <c r="E16" s="11">
        <f t="shared" si="4"/>
        <v>-0.91000000000000014</v>
      </c>
      <c r="F16" s="9">
        <f t="shared" si="5"/>
        <v>-0.12834978843441469</v>
      </c>
    </row>
    <row r="17" spans="1:6" s="1" customFormat="1" ht="15" customHeight="1" x14ac:dyDescent="0.25">
      <c r="A17" s="8" t="s">
        <v>17</v>
      </c>
      <c r="B17" s="10">
        <v>14.5</v>
      </c>
      <c r="C17" s="15">
        <v>0</v>
      </c>
      <c r="D17" s="10">
        <v>1.8</v>
      </c>
      <c r="E17" s="11">
        <f t="shared" si="4"/>
        <v>-12.7</v>
      </c>
      <c r="F17" s="9">
        <f t="shared" si="5"/>
        <v>-0.87586206896551722</v>
      </c>
    </row>
    <row r="18" spans="1:6" s="1" customFormat="1" ht="12.75" customHeight="1" thickBot="1" x14ac:dyDescent="0.3">
      <c r="A18" s="12" t="s">
        <v>6</v>
      </c>
      <c r="B18" s="13">
        <f>SUM(B5+B8+B9)</f>
        <v>448.87</v>
      </c>
      <c r="C18" s="13">
        <f>SUM(C5:C17)</f>
        <v>0</v>
      </c>
      <c r="D18" s="13">
        <f>+D9+D8+D5</f>
        <v>409.18000000000006</v>
      </c>
      <c r="E18" s="13">
        <f t="shared" si="0"/>
        <v>-39.689999999999941</v>
      </c>
      <c r="F18" s="14">
        <f t="shared" si="1"/>
        <v>-8.842203756098635E-2</v>
      </c>
    </row>
    <row r="19" spans="1:6" s="4" customFormat="1" ht="12.75" customHeight="1" x14ac:dyDescent="0.25">
      <c r="A19" s="29" t="s">
        <v>7</v>
      </c>
      <c r="B19" s="29"/>
      <c r="C19" s="29"/>
      <c r="D19" s="29"/>
      <c r="E19" s="29"/>
      <c r="F19" s="29"/>
    </row>
    <row r="20" spans="1:6" s="1" customFormat="1" ht="12.75" customHeight="1" x14ac:dyDescent="0.25">
      <c r="A20" s="28" t="s">
        <v>7</v>
      </c>
      <c r="B20" s="28"/>
      <c r="C20" s="28"/>
      <c r="D20" s="28"/>
      <c r="E20" s="28"/>
      <c r="F20" s="28"/>
    </row>
    <row r="21" spans="1:6" ht="12.75" customHeight="1" x14ac:dyDescent="0.25">
      <c r="A21" s="1"/>
      <c r="B21" s="1"/>
      <c r="C21" s="1"/>
      <c r="D21" s="1"/>
      <c r="E21" s="1"/>
      <c r="F21" s="1"/>
    </row>
    <row r="22" spans="1:6" ht="12.75" customHeight="1" x14ac:dyDescent="0.25">
      <c r="A22" s="4"/>
      <c r="B22" s="4"/>
      <c r="C22" s="4"/>
      <c r="D22" s="4"/>
      <c r="E22" s="4"/>
      <c r="F22" s="4"/>
    </row>
    <row r="23" spans="1:6" ht="12.75" customHeight="1" x14ac:dyDescent="0.25">
      <c r="A23" s="1"/>
      <c r="B23" s="1"/>
      <c r="C23" s="1"/>
      <c r="D23" s="1"/>
      <c r="E23" s="1"/>
      <c r="F23" s="1"/>
    </row>
    <row r="24" spans="1:6" ht="12.75" customHeight="1" x14ac:dyDescent="0.25"/>
    <row r="25" spans="1:6" ht="12.75" customHeight="1" x14ac:dyDescent="0.25"/>
    <row r="26" spans="1:6" ht="12.75" customHeight="1" x14ac:dyDescent="0.25">
      <c r="A26" s="3"/>
    </row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</sheetData>
  <mergeCells count="8">
    <mergeCell ref="A20:F20"/>
    <mergeCell ref="A19:F19"/>
    <mergeCell ref="A1:F1"/>
    <mergeCell ref="A2:F2"/>
    <mergeCell ref="B3:B4"/>
    <mergeCell ref="C3:C4"/>
    <mergeCell ref="D3:D4"/>
    <mergeCell ref="E3:F3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Funding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 Thomas</dc:creator>
  <cp:lastModifiedBy>Oxenrider, Clinton J.</cp:lastModifiedBy>
  <cp:lastPrinted>2017-05-19T11:50:40Z</cp:lastPrinted>
  <dcterms:created xsi:type="dcterms:W3CDTF">2017-05-18T15:24:57Z</dcterms:created>
  <dcterms:modified xsi:type="dcterms:W3CDTF">2017-05-19T11:50:42Z</dcterms:modified>
</cp:coreProperties>
</file>