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FY 2018\FY 2018 Congressional Request\Production Files\FInal Replacement Files\"/>
    </mc:Choice>
  </mc:AlternateContent>
  <bookViews>
    <workbookView xWindow="0" yWindow="0" windowWidth="23040" windowHeight="9408"/>
  </bookViews>
  <sheets>
    <sheet name="NSF 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s="1"/>
  <c r="F17" i="1"/>
  <c r="E17" i="1"/>
  <c r="E16" i="1"/>
  <c r="F16" i="1" s="1"/>
  <c r="F15" i="1"/>
  <c r="E15" i="1"/>
  <c r="E14" i="1"/>
  <c r="F14" i="1" s="1"/>
  <c r="F13" i="1"/>
  <c r="E13" i="1"/>
  <c r="E12" i="1"/>
  <c r="F12" i="1" s="1"/>
  <c r="F11" i="1"/>
  <c r="E11" i="1"/>
  <c r="E10" i="1"/>
  <c r="F10" i="1" s="1"/>
  <c r="F9" i="1"/>
  <c r="E9" i="1"/>
  <c r="E8" i="1"/>
  <c r="F8" i="1" s="1"/>
  <c r="F7" i="1"/>
  <c r="E7" i="1"/>
  <c r="C25" i="1" l="1"/>
  <c r="F24" i="1"/>
  <c r="E24" i="1"/>
  <c r="E23" i="1"/>
  <c r="F23" i="1" s="1"/>
  <c r="F22" i="1"/>
  <c r="E22" i="1"/>
  <c r="E21" i="1"/>
  <c r="F21" i="1" s="1"/>
  <c r="F20" i="1"/>
  <c r="E20" i="1"/>
  <c r="D19" i="1"/>
  <c r="D25" i="1" s="1"/>
  <c r="D16" i="1"/>
  <c r="D12" i="1"/>
  <c r="D9" i="1"/>
  <c r="B9" i="1"/>
  <c r="B19" i="1" s="1"/>
  <c r="B25" i="1" s="1"/>
  <c r="E25" i="1" l="1"/>
  <c r="F25" i="1" s="1"/>
  <c r="E19" i="1"/>
  <c r="F19" i="1" s="1"/>
</calcChain>
</file>

<file path=xl/sharedStrings.xml><?xml version="1.0" encoding="utf-8"?>
<sst xmlns="http://schemas.openxmlformats.org/spreadsheetml/2006/main" count="29" uniqueCount="29">
  <si>
    <t xml:space="preserve">National Science Foundation
Summary Table  </t>
  </si>
  <si>
    <t>FY 2018 Budget Request to Congress</t>
  </si>
  <si>
    <t>(Dollars in Millions)</t>
  </si>
  <si>
    <t>FY 2016
Actual</t>
  </si>
  <si>
    <t>FY 2017
Annualized
CR</t>
  </si>
  <si>
    <t>FY 2018
Request</t>
  </si>
  <si>
    <t>FY 2018 Request change over
FY 2016 Actuals</t>
  </si>
  <si>
    <t>NSF by Account</t>
  </si>
  <si>
    <t>Amount</t>
  </si>
  <si>
    <t>Percent</t>
  </si>
  <si>
    <t>BIO</t>
  </si>
  <si>
    <t>CISE</t>
  </si>
  <si>
    <t>ENG</t>
  </si>
  <si>
    <t>Eng Programs</t>
  </si>
  <si>
    <t>SBIR/STTR</t>
  </si>
  <si>
    <t>GEO</t>
  </si>
  <si>
    <t>MPS</t>
  </si>
  <si>
    <t>SBE</t>
  </si>
  <si>
    <t>OISE</t>
  </si>
  <si>
    <t>OPP</t>
  </si>
  <si>
    <t>IA</t>
  </si>
  <si>
    <t>U.S. Arctic Research Commission</t>
  </si>
  <si>
    <t>Research &amp; Related Activities</t>
  </si>
  <si>
    <t>Education &amp; Human Resources</t>
  </si>
  <si>
    <t>Major Research Equipment &amp; 
   Facilities Construction</t>
  </si>
  <si>
    <t>Agency Operations &amp; Award 
   Management</t>
  </si>
  <si>
    <t>National Science Board</t>
  </si>
  <si>
    <t>Office of Inspector General</t>
  </si>
  <si>
    <t>Total, NSF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</si>
</sst>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theme="1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4" fillId="0" borderId="0" xfId="2" applyFont="1" applyFill="1"/>
    <xf numFmtId="0" fontId="4" fillId="0" borderId="2" xfId="1" applyFont="1" applyFill="1" applyBorder="1" applyAlignment="1" applyProtection="1">
      <alignment vertical="top" wrapText="1" readingOrder="1"/>
      <protection locked="0"/>
    </xf>
    <xf numFmtId="0" fontId="4" fillId="0" borderId="6" xfId="1" applyFont="1" applyFill="1" applyBorder="1" applyAlignment="1" applyProtection="1">
      <alignment vertical="top" wrapText="1" readingOrder="1"/>
      <protection locked="0"/>
    </xf>
    <xf numFmtId="0" fontId="4" fillId="0" borderId="9" xfId="1" applyFont="1" applyFill="1" applyBorder="1" applyAlignment="1" applyProtection="1">
      <alignment wrapText="1" readingOrder="1"/>
      <protection locked="0"/>
    </xf>
    <xf numFmtId="0" fontId="6" fillId="0" borderId="11" xfId="1" applyFont="1" applyFill="1" applyBorder="1" applyAlignment="1" applyProtection="1">
      <alignment horizontal="right" vertical="top" wrapText="1" readingOrder="1"/>
      <protection locked="0"/>
    </xf>
    <xf numFmtId="0" fontId="6" fillId="0" borderId="12" xfId="1" applyFont="1" applyFill="1" applyBorder="1" applyAlignment="1" applyProtection="1">
      <alignment horizontal="right" vertical="top" wrapText="1" readingOrder="1"/>
      <protection locked="0"/>
    </xf>
    <xf numFmtId="0" fontId="2" fillId="0" borderId="0" xfId="1" applyFont="1" applyFill="1"/>
    <xf numFmtId="164" fontId="7" fillId="0" borderId="0" xfId="3" applyNumberFormat="1" applyFont="1" applyFill="1" applyBorder="1" applyAlignment="1" applyProtection="1">
      <alignment wrapText="1" readingOrder="1"/>
      <protection locked="0"/>
    </xf>
    <xf numFmtId="164" fontId="7" fillId="0" borderId="3" xfId="3" applyNumberFormat="1" applyFont="1" applyFill="1" applyBorder="1" applyAlignment="1" applyProtection="1">
      <alignment vertical="top" wrapText="1" readingOrder="1"/>
      <protection locked="0"/>
    </xf>
    <xf numFmtId="164" fontId="7" fillId="0" borderId="7" xfId="3" applyNumberFormat="1" applyFont="1" applyFill="1" applyBorder="1" applyAlignment="1" applyProtection="1">
      <alignment vertical="top" wrapText="1" readingOrder="1"/>
      <protection locked="0"/>
    </xf>
    <xf numFmtId="164" fontId="4" fillId="0" borderId="0" xfId="1" applyNumberFormat="1" applyFont="1" applyFill="1" applyBorder="1" applyAlignment="1" applyProtection="1">
      <alignment vertical="top" wrapText="1" readingOrder="1"/>
      <protection locked="0"/>
    </xf>
    <xf numFmtId="165" fontId="4" fillId="0" borderId="8" xfId="1" applyNumberFormat="1" applyFont="1" applyFill="1" applyBorder="1" applyAlignment="1" applyProtection="1">
      <alignment horizontal="right" vertical="top" wrapText="1" readingOrder="1"/>
      <protection locked="0"/>
    </xf>
    <xf numFmtId="166" fontId="7" fillId="0" borderId="0" xfId="3" applyNumberFormat="1" applyFont="1" applyFill="1" applyBorder="1" applyAlignment="1" applyProtection="1">
      <alignment wrapText="1" readingOrder="1"/>
      <protection locked="0"/>
    </xf>
    <xf numFmtId="166" fontId="7" fillId="0" borderId="0" xfId="3" applyNumberFormat="1" applyFont="1" applyFill="1" applyBorder="1" applyAlignment="1" applyProtection="1">
      <alignment vertical="top" wrapText="1" readingOrder="1"/>
      <protection locked="0"/>
    </xf>
    <xf numFmtId="166" fontId="7" fillId="0" borderId="7" xfId="3" applyNumberFormat="1" applyFont="1" applyFill="1" applyBorder="1" applyAlignment="1" applyProtection="1">
      <alignment vertical="top" wrapText="1" readingOrder="1"/>
      <protection locked="0"/>
    </xf>
    <xf numFmtId="166" fontId="4" fillId="0" borderId="0" xfId="1" applyNumberFormat="1" applyFont="1" applyFill="1" applyBorder="1" applyAlignment="1" applyProtection="1">
      <alignment vertical="top" wrapText="1" readingOrder="1"/>
      <protection locked="0"/>
    </xf>
    <xf numFmtId="0" fontId="8" fillId="0" borderId="6" xfId="1" applyFont="1" applyFill="1" applyBorder="1" applyAlignment="1" applyProtection="1">
      <alignment horizontal="left" vertical="top" wrapText="1" indent="1" readingOrder="1"/>
      <protection locked="0"/>
    </xf>
    <xf numFmtId="166" fontId="8" fillId="0" borderId="0" xfId="1" applyNumberFormat="1" applyFont="1" applyFill="1" applyBorder="1" applyAlignment="1" applyProtection="1">
      <alignment wrapText="1" readingOrder="1"/>
      <protection locked="0"/>
    </xf>
    <xf numFmtId="166" fontId="8" fillId="0" borderId="0" xfId="1" applyNumberFormat="1" applyFont="1" applyFill="1" applyBorder="1" applyAlignment="1" applyProtection="1">
      <alignment vertical="top" wrapText="1" readingOrder="1"/>
      <protection locked="0"/>
    </xf>
    <xf numFmtId="166" fontId="8" fillId="0" borderId="7" xfId="1" applyNumberFormat="1" applyFont="1" applyFill="1" applyBorder="1" applyAlignment="1" applyProtection="1">
      <alignment vertical="top" wrapText="1" readingOrder="1"/>
      <protection locked="0"/>
    </xf>
    <xf numFmtId="165" fontId="8" fillId="0" borderId="8" xfId="1" applyNumberFormat="1" applyFont="1" applyFill="1" applyBorder="1" applyAlignment="1" applyProtection="1">
      <alignment horizontal="right" vertical="top" wrapText="1" readingOrder="1"/>
      <protection locked="0"/>
    </xf>
    <xf numFmtId="166" fontId="7" fillId="0" borderId="13" xfId="3" applyNumberFormat="1" applyFont="1" applyFill="1" applyBorder="1" applyAlignment="1" applyProtection="1">
      <alignment wrapText="1" readingOrder="1"/>
      <protection locked="0"/>
    </xf>
    <xf numFmtId="166" fontId="7" fillId="0" borderId="13" xfId="3" applyNumberFormat="1" applyFont="1" applyFill="1" applyBorder="1" applyAlignment="1" applyProtection="1">
      <alignment vertical="top" wrapText="1" readingOrder="1"/>
      <protection locked="0"/>
    </xf>
    <xf numFmtId="166" fontId="7" fillId="0" borderId="14" xfId="3" applyNumberFormat="1" applyFont="1" applyFill="1" applyBorder="1" applyAlignment="1" applyProtection="1">
      <alignment vertical="top" wrapText="1" readingOrder="1"/>
      <protection locked="0"/>
    </xf>
    <xf numFmtId="0" fontId="6" fillId="0" borderId="15" xfId="1" applyFont="1" applyFill="1" applyBorder="1" applyAlignment="1" applyProtection="1">
      <alignment vertical="top" wrapText="1" readingOrder="1"/>
      <protection locked="0"/>
    </xf>
    <xf numFmtId="164" fontId="9" fillId="0" borderId="0" xfId="3" applyNumberFormat="1" applyFont="1" applyFill="1" applyBorder="1" applyAlignment="1" applyProtection="1">
      <alignment vertical="top" wrapText="1" readingOrder="1"/>
      <protection locked="0"/>
    </xf>
    <xf numFmtId="164" fontId="9" fillId="0" borderId="7" xfId="3" applyNumberFormat="1" applyFont="1" applyFill="1" applyBorder="1" applyAlignment="1" applyProtection="1">
      <alignment vertical="top" wrapText="1" readingOrder="1"/>
      <protection locked="0"/>
    </xf>
    <xf numFmtId="164" fontId="6" fillId="0" borderId="16" xfId="1" applyNumberFormat="1" applyFont="1" applyFill="1" applyBorder="1" applyAlignment="1" applyProtection="1">
      <alignment vertical="top" wrapText="1" readingOrder="1"/>
      <protection locked="0"/>
    </xf>
    <xf numFmtId="165" fontId="6" fillId="0" borderId="17" xfId="1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0" xfId="2" applyFont="1" applyFill="1" applyAlignment="1">
      <alignment horizontal="right"/>
    </xf>
    <xf numFmtId="0" fontId="6" fillId="0" borderId="6" xfId="1" applyFont="1" applyFill="1" applyBorder="1" applyAlignment="1" applyProtection="1">
      <alignment vertical="top" wrapText="1" readingOrder="1"/>
      <protection locked="0"/>
    </xf>
    <xf numFmtId="164" fontId="6" fillId="0" borderId="0" xfId="1" applyNumberFormat="1" applyFont="1" applyFill="1" applyBorder="1" applyAlignment="1" applyProtection="1">
      <alignment vertical="top" wrapText="1" readingOrder="1"/>
      <protection locked="0"/>
    </xf>
    <xf numFmtId="165" fontId="6" fillId="0" borderId="8" xfId="1" applyNumberFormat="1" applyFont="1" applyFill="1" applyBorder="1" applyAlignment="1" applyProtection="1">
      <alignment horizontal="right" vertical="top" wrapText="1" readingOrder="1"/>
      <protection locked="0"/>
    </xf>
    <xf numFmtId="167" fontId="4" fillId="0" borderId="0" xfId="2" applyNumberFormat="1" applyFont="1" applyFill="1"/>
    <xf numFmtId="0" fontId="6" fillId="0" borderId="18" xfId="1" applyFont="1" applyFill="1" applyBorder="1" applyAlignment="1" applyProtection="1">
      <alignment vertical="top" wrapText="1" readingOrder="1"/>
      <protection locked="0"/>
    </xf>
    <xf numFmtId="164" fontId="9" fillId="0" borderId="19" xfId="3" applyNumberFormat="1" applyFont="1" applyFill="1" applyBorder="1" applyAlignment="1" applyProtection="1">
      <alignment vertical="top" wrapText="1" readingOrder="1"/>
      <protection locked="0"/>
    </xf>
    <xf numFmtId="164" fontId="9" fillId="0" borderId="20" xfId="3" applyNumberFormat="1" applyFont="1" applyFill="1" applyBorder="1" applyAlignment="1" applyProtection="1">
      <alignment vertical="top" wrapText="1" readingOrder="1"/>
      <protection locked="0"/>
    </xf>
    <xf numFmtId="164" fontId="6" fillId="0" borderId="19" xfId="1" applyNumberFormat="1" applyFont="1" applyFill="1" applyBorder="1" applyAlignment="1" applyProtection="1">
      <alignment vertical="top" wrapText="1" readingOrder="1"/>
      <protection locked="0"/>
    </xf>
    <xf numFmtId="165" fontId="6" fillId="0" borderId="21" xfId="1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9" xfId="1" applyFont="1" applyFill="1" applyBorder="1" applyAlignment="1" applyProtection="1">
      <alignment vertical="center" wrapText="1" readingOrder="1"/>
      <protection locked="0"/>
    </xf>
    <xf numFmtId="164" fontId="9" fillId="0" borderId="1" xfId="3" applyNumberFormat="1" applyFont="1" applyFill="1" applyBorder="1" applyAlignment="1" applyProtection="1">
      <alignment vertical="center" wrapText="1" readingOrder="1"/>
      <protection locked="0"/>
    </xf>
    <xf numFmtId="164" fontId="9" fillId="0" borderId="10" xfId="3" applyNumberFormat="1" applyFont="1" applyFill="1" applyBorder="1" applyAlignment="1" applyProtection="1">
      <alignment vertical="center" wrapText="1" readingOrder="1"/>
      <protection locked="0"/>
    </xf>
    <xf numFmtId="164" fontId="6" fillId="0" borderId="1" xfId="1" applyNumberFormat="1" applyFont="1" applyFill="1" applyBorder="1" applyAlignment="1" applyProtection="1">
      <alignment vertical="center" wrapText="1" readingOrder="1"/>
      <protection locked="0"/>
    </xf>
    <xf numFmtId="165" fontId="6" fillId="0" borderId="22" xfId="1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3" xfId="1" applyFont="1" applyFill="1" applyBorder="1"/>
    <xf numFmtId="0" fontId="10" fillId="0" borderId="0" xfId="2" applyFont="1" applyFill="1" applyAlignment="1">
      <alignment vertical="top" wrapText="1"/>
    </xf>
    <xf numFmtId="0" fontId="3" fillId="0" borderId="0" xfId="1" applyFont="1" applyFill="1" applyAlignment="1" applyProtection="1">
      <alignment horizontal="center" vertical="top" wrapText="1" readingOrder="1"/>
      <protection locked="0"/>
    </xf>
    <xf numFmtId="0" fontId="5" fillId="0" borderId="1" xfId="1" applyFont="1" applyFill="1" applyBorder="1" applyAlignment="1" applyProtection="1">
      <alignment horizontal="center" vertical="top" wrapText="1" readingOrder="1"/>
      <protection locked="0"/>
    </xf>
    <xf numFmtId="0" fontId="6" fillId="0" borderId="3" xfId="1" applyFont="1" applyFill="1" applyBorder="1" applyAlignment="1" applyProtection="1">
      <alignment horizontal="right" wrapText="1" readingOrder="1"/>
      <protection locked="0"/>
    </xf>
    <xf numFmtId="0" fontId="6" fillId="0" borderId="0" xfId="1" applyFont="1" applyFill="1" applyBorder="1" applyAlignment="1" applyProtection="1">
      <alignment horizontal="right" wrapText="1" readingOrder="1"/>
      <protection locked="0"/>
    </xf>
    <xf numFmtId="0" fontId="6" fillId="0" borderId="1" xfId="1" applyFont="1" applyFill="1" applyBorder="1" applyAlignment="1" applyProtection="1">
      <alignment horizontal="right" wrapText="1" readingOrder="1"/>
      <protection locked="0"/>
    </xf>
    <xf numFmtId="0" fontId="6" fillId="0" borderId="4" xfId="1" applyFont="1" applyFill="1" applyBorder="1" applyAlignment="1" applyProtection="1">
      <alignment horizontal="right" wrapText="1" readingOrder="1"/>
      <protection locked="0"/>
    </xf>
    <xf numFmtId="0" fontId="6" fillId="0" borderId="7" xfId="1" applyFont="1" applyFill="1" applyBorder="1" applyAlignment="1" applyProtection="1">
      <alignment horizontal="right" wrapText="1" readingOrder="1"/>
      <protection locked="0"/>
    </xf>
    <xf numFmtId="0" fontId="6" fillId="0" borderId="10" xfId="1" applyFont="1" applyFill="1" applyBorder="1" applyAlignment="1" applyProtection="1">
      <alignment horizontal="right" wrapText="1" readingOrder="1"/>
      <protection locked="0"/>
    </xf>
    <xf numFmtId="0" fontId="6" fillId="0" borderId="3" xfId="1" applyFont="1" applyFill="1" applyBorder="1" applyAlignment="1" applyProtection="1">
      <alignment horizontal="center" vertical="center" wrapText="1" readingOrder="1"/>
      <protection locked="0"/>
    </xf>
    <xf numFmtId="0" fontId="6" fillId="0" borderId="5" xfId="1" applyFont="1" applyFill="1" applyBorder="1" applyAlignment="1" applyProtection="1">
      <alignment horizontal="center" vertical="center" wrapText="1" readingOrder="1"/>
      <protection locked="0"/>
    </xf>
    <xf numFmtId="0" fontId="6" fillId="0" borderId="0" xfId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Font="1" applyFill="1" applyBorder="1" applyAlignment="1" applyProtection="1">
      <alignment horizontal="center" vertical="center" wrapText="1" readingOrder="1"/>
      <protection locked="0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workbookViewId="0">
      <selection sqref="A1:F1"/>
    </sheetView>
  </sheetViews>
  <sheetFormatPr defaultColWidth="8.88671875" defaultRowHeight="13.8" x14ac:dyDescent="0.25"/>
  <cols>
    <col min="1" max="1" width="34.44140625" style="1" customWidth="1"/>
    <col min="2" max="2" width="10.6640625" style="1" customWidth="1"/>
    <col min="3" max="4" width="12.5546875" style="1" customWidth="1"/>
    <col min="5" max="6" width="12.33203125" style="1" customWidth="1"/>
    <col min="7" max="16384" width="8.88671875" style="1"/>
  </cols>
  <sheetData>
    <row r="1" spans="1:7" ht="15.6" x14ac:dyDescent="0.25">
      <c r="A1" s="47" t="s">
        <v>0</v>
      </c>
      <c r="B1" s="47"/>
      <c r="C1" s="47"/>
      <c r="D1" s="47"/>
      <c r="E1" s="47"/>
      <c r="F1" s="47"/>
    </row>
    <row r="2" spans="1:7" ht="15.6" x14ac:dyDescent="0.25">
      <c r="A2" s="47" t="s">
        <v>1</v>
      </c>
      <c r="B2" s="47"/>
      <c r="C2" s="47"/>
      <c r="D2" s="47"/>
      <c r="E2" s="47"/>
      <c r="F2" s="47"/>
    </row>
    <row r="3" spans="1:7" ht="14.4" thickBot="1" x14ac:dyDescent="0.3">
      <c r="A3" s="48" t="s">
        <v>2</v>
      </c>
      <c r="B3" s="48"/>
      <c r="C3" s="48"/>
      <c r="D3" s="48"/>
      <c r="E3" s="48"/>
      <c r="F3" s="48"/>
    </row>
    <row r="4" spans="1:7" x14ac:dyDescent="0.25">
      <c r="A4" s="2"/>
      <c r="B4" s="49" t="s">
        <v>3</v>
      </c>
      <c r="C4" s="49" t="s">
        <v>4</v>
      </c>
      <c r="D4" s="52" t="s">
        <v>5</v>
      </c>
      <c r="E4" s="55" t="s">
        <v>6</v>
      </c>
      <c r="F4" s="56"/>
    </row>
    <row r="5" spans="1:7" x14ac:dyDescent="0.25">
      <c r="A5" s="3"/>
      <c r="B5" s="50"/>
      <c r="C5" s="50"/>
      <c r="D5" s="53"/>
      <c r="E5" s="57"/>
      <c r="F5" s="58"/>
    </row>
    <row r="6" spans="1:7" ht="14.4" thickBot="1" x14ac:dyDescent="0.3">
      <c r="A6" s="4" t="s">
        <v>7</v>
      </c>
      <c r="B6" s="51"/>
      <c r="C6" s="51"/>
      <c r="D6" s="54"/>
      <c r="E6" s="5" t="s">
        <v>8</v>
      </c>
      <c r="F6" s="6" t="s">
        <v>9</v>
      </c>
      <c r="G6" s="7"/>
    </row>
    <row r="7" spans="1:7" x14ac:dyDescent="0.25">
      <c r="A7" s="3" t="s">
        <v>10</v>
      </c>
      <c r="B7" s="8">
        <v>723.77997600000003</v>
      </c>
      <c r="C7" s="9">
        <v>0</v>
      </c>
      <c r="D7" s="10">
        <v>672.1099999999999</v>
      </c>
      <c r="E7" s="11">
        <f t="shared" ref="E7:E18" si="0">D7-B7</f>
        <v>-51.669976000000133</v>
      </c>
      <c r="F7" s="12">
        <f t="shared" ref="F7:F18" si="1">E7/B7</f>
        <v>-7.1389065342144994E-2</v>
      </c>
    </row>
    <row r="8" spans="1:7" x14ac:dyDescent="0.25">
      <c r="A8" s="3" t="s">
        <v>11</v>
      </c>
      <c r="B8" s="13">
        <v>935.20266100000003</v>
      </c>
      <c r="C8" s="14">
        <v>0</v>
      </c>
      <c r="D8" s="15">
        <v>838.92000000000007</v>
      </c>
      <c r="E8" s="16">
        <f t="shared" si="0"/>
        <v>-96.282660999999962</v>
      </c>
      <c r="F8" s="12">
        <f t="shared" si="1"/>
        <v>-0.10295379281432558</v>
      </c>
    </row>
    <row r="9" spans="1:7" x14ac:dyDescent="0.25">
      <c r="A9" s="3" t="s">
        <v>12</v>
      </c>
      <c r="B9" s="14">
        <f t="shared" ref="B9:D9" si="2">SUM(B10:B11)</f>
        <v>915.67612599999995</v>
      </c>
      <c r="C9" s="14">
        <v>0</v>
      </c>
      <c r="D9" s="15">
        <f t="shared" si="2"/>
        <v>833.49000000000012</v>
      </c>
      <c r="E9" s="16">
        <f t="shared" si="0"/>
        <v>-82.186125999999831</v>
      </c>
      <c r="F9" s="12">
        <f t="shared" si="1"/>
        <v>-8.9754579885158906E-2</v>
      </c>
    </row>
    <row r="10" spans="1:7" x14ac:dyDescent="0.25">
      <c r="A10" s="17" t="s">
        <v>13</v>
      </c>
      <c r="B10" s="18">
        <v>727.15864499999998</v>
      </c>
      <c r="C10" s="19">
        <v>0</v>
      </c>
      <c r="D10" s="20">
        <v>657.28000000000009</v>
      </c>
      <c r="E10" s="19">
        <f t="shared" si="0"/>
        <v>-69.878644999999892</v>
      </c>
      <c r="F10" s="21">
        <f t="shared" si="1"/>
        <v>-9.6098211140706297E-2</v>
      </c>
    </row>
    <row r="11" spans="1:7" x14ac:dyDescent="0.25">
      <c r="A11" s="17" t="s">
        <v>14</v>
      </c>
      <c r="B11" s="18">
        <v>188.517481</v>
      </c>
      <c r="C11" s="19">
        <v>0</v>
      </c>
      <c r="D11" s="20">
        <v>176.21</v>
      </c>
      <c r="E11" s="19">
        <f t="shared" si="0"/>
        <v>-12.307480999999996</v>
      </c>
      <c r="F11" s="21">
        <f t="shared" si="1"/>
        <v>-6.5285621973699068E-2</v>
      </c>
    </row>
    <row r="12" spans="1:7" x14ac:dyDescent="0.25">
      <c r="A12" s="3" t="s">
        <v>15</v>
      </c>
      <c r="B12" s="13">
        <v>876.50973799999997</v>
      </c>
      <c r="C12" s="14">
        <v>0</v>
      </c>
      <c r="D12" s="15">
        <f>1192.49-D16</f>
        <v>783.31</v>
      </c>
      <c r="E12" s="16">
        <f t="shared" si="0"/>
        <v>-93.199738000000025</v>
      </c>
      <c r="F12" s="12">
        <f t="shared" si="1"/>
        <v>-0.10633052202324765</v>
      </c>
    </row>
    <row r="13" spans="1:7" x14ac:dyDescent="0.25">
      <c r="A13" s="3" t="s">
        <v>16</v>
      </c>
      <c r="B13" s="13">
        <v>1348.784394</v>
      </c>
      <c r="C13" s="14">
        <v>0</v>
      </c>
      <c r="D13" s="15">
        <v>1219.43</v>
      </c>
      <c r="E13" s="16">
        <f t="shared" si="0"/>
        <v>-129.35439399999996</v>
      </c>
      <c r="F13" s="12">
        <f t="shared" si="1"/>
        <v>-9.5904426664058767E-2</v>
      </c>
    </row>
    <row r="14" spans="1:7" x14ac:dyDescent="0.25">
      <c r="A14" s="3" t="s">
        <v>17</v>
      </c>
      <c r="B14" s="13">
        <v>272.19701400000002</v>
      </c>
      <c r="C14" s="14">
        <v>0</v>
      </c>
      <c r="D14" s="15">
        <v>244.01999999999998</v>
      </c>
      <c r="E14" s="16">
        <f t="shared" si="0"/>
        <v>-28.177014000000042</v>
      </c>
      <c r="F14" s="12">
        <f t="shared" si="1"/>
        <v>-0.10351698420909217</v>
      </c>
    </row>
    <row r="15" spans="1:7" x14ac:dyDescent="0.25">
      <c r="A15" s="3" t="s">
        <v>18</v>
      </c>
      <c r="B15" s="13">
        <v>49.07067</v>
      </c>
      <c r="C15" s="14">
        <v>0</v>
      </c>
      <c r="D15" s="15">
        <v>44.02</v>
      </c>
      <c r="E15" s="16">
        <f t="shared" si="0"/>
        <v>-5.0506699999999967</v>
      </c>
      <c r="F15" s="12">
        <f t="shared" si="1"/>
        <v>-0.10292645280775659</v>
      </c>
    </row>
    <row r="16" spans="1:7" x14ac:dyDescent="0.25">
      <c r="A16" s="3" t="s">
        <v>19</v>
      </c>
      <c r="B16" s="13">
        <v>448.869553</v>
      </c>
      <c r="C16" s="14">
        <v>0</v>
      </c>
      <c r="D16" s="15">
        <f>338.18+71</f>
        <v>409.18</v>
      </c>
      <c r="E16" s="16">
        <f t="shared" si="0"/>
        <v>-39.689552999999989</v>
      </c>
      <c r="F16" s="12">
        <f t="shared" si="1"/>
        <v>-8.8421129779769195E-2</v>
      </c>
    </row>
    <row r="17" spans="1:9" x14ac:dyDescent="0.25">
      <c r="A17" s="3" t="s">
        <v>20</v>
      </c>
      <c r="B17" s="13">
        <v>426.56661400000002</v>
      </c>
      <c r="C17" s="14">
        <v>0</v>
      </c>
      <c r="D17" s="15">
        <v>315.74</v>
      </c>
      <c r="E17" s="16">
        <f t="shared" si="0"/>
        <v>-110.82661400000001</v>
      </c>
      <c r="F17" s="12">
        <f t="shared" si="1"/>
        <v>-0.25981080178956528</v>
      </c>
    </row>
    <row r="18" spans="1:9" x14ac:dyDescent="0.25">
      <c r="A18" s="3" t="s">
        <v>21</v>
      </c>
      <c r="B18" s="22">
        <v>1.43</v>
      </c>
      <c r="C18" s="23">
        <v>0</v>
      </c>
      <c r="D18" s="24">
        <v>1.43</v>
      </c>
      <c r="E18" s="16">
        <f t="shared" si="0"/>
        <v>0</v>
      </c>
      <c r="F18" s="12">
        <f t="shared" si="1"/>
        <v>0</v>
      </c>
    </row>
    <row r="19" spans="1:9" x14ac:dyDescent="0.25">
      <c r="A19" s="25" t="s">
        <v>22</v>
      </c>
      <c r="B19" s="26">
        <f>SUM(B7:B9,B12:B18)</f>
        <v>5998.0867460000018</v>
      </c>
      <c r="C19" s="26">
        <v>6022.1750410000004</v>
      </c>
      <c r="D19" s="27">
        <f>SUM(D7:D9,D12:D18)</f>
        <v>5361.6500000000015</v>
      </c>
      <c r="E19" s="28">
        <f>D19-B19</f>
        <v>-636.43674600000031</v>
      </c>
      <c r="F19" s="29">
        <f>E19/B19</f>
        <v>-0.10610662582104646</v>
      </c>
      <c r="H19" s="30"/>
      <c r="I19" s="30"/>
    </row>
    <row r="20" spans="1:9" x14ac:dyDescent="0.25">
      <c r="A20" s="31" t="s">
        <v>23</v>
      </c>
      <c r="B20" s="26">
        <v>884.1031939999998</v>
      </c>
      <c r="C20" s="26">
        <v>878.32712000000004</v>
      </c>
      <c r="D20" s="27">
        <v>760.55</v>
      </c>
      <c r="E20" s="32">
        <f t="shared" ref="E20:E25" si="3">D20-B20</f>
        <v>-123.55319399999985</v>
      </c>
      <c r="F20" s="33">
        <f t="shared" ref="F20:F25" si="4">E20/B20</f>
        <v>-0.13974974283375327</v>
      </c>
      <c r="I20" s="34"/>
    </row>
    <row r="21" spans="1:9" ht="27.6" x14ac:dyDescent="0.25">
      <c r="A21" s="31" t="s">
        <v>24</v>
      </c>
      <c r="B21" s="26">
        <v>241.49857900000001</v>
      </c>
      <c r="C21" s="26">
        <v>199.92921100000001</v>
      </c>
      <c r="D21" s="27">
        <v>182.8</v>
      </c>
      <c r="E21" s="32">
        <f t="shared" si="3"/>
        <v>-58.698578999999995</v>
      </c>
      <c r="F21" s="33">
        <f t="shared" si="4"/>
        <v>-0.24305972831417774</v>
      </c>
    </row>
    <row r="22" spans="1:9" ht="27.6" x14ac:dyDescent="0.25">
      <c r="A22" s="31" t="s">
        <v>25</v>
      </c>
      <c r="B22" s="26">
        <v>351.11015099999997</v>
      </c>
      <c r="C22" s="26">
        <v>329.37267000000003</v>
      </c>
      <c r="D22" s="27">
        <v>328.51</v>
      </c>
      <c r="E22" s="32">
        <f t="shared" si="3"/>
        <v>-22.600150999999983</v>
      </c>
      <c r="F22" s="33">
        <f t="shared" si="4"/>
        <v>-6.4367694683939755E-2</v>
      </c>
    </row>
    <row r="23" spans="1:9" x14ac:dyDescent="0.25">
      <c r="A23" s="31" t="s">
        <v>26</v>
      </c>
      <c r="B23" s="26">
        <v>4.3058620000000003</v>
      </c>
      <c r="C23" s="26">
        <v>4.3616929999999998</v>
      </c>
      <c r="D23" s="27">
        <v>4.37</v>
      </c>
      <c r="E23" s="32">
        <f t="shared" si="3"/>
        <v>6.4137999999999806E-2</v>
      </c>
      <c r="F23" s="33">
        <f t="shared" si="4"/>
        <v>1.489550756619692E-2</v>
      </c>
    </row>
    <row r="24" spans="1:9" ht="14.4" thickBot="1" x14ac:dyDescent="0.3">
      <c r="A24" s="35" t="s">
        <v>27</v>
      </c>
      <c r="B24" s="36">
        <v>14.758883000000001</v>
      </c>
      <c r="C24" s="36">
        <v>15.131181000000002</v>
      </c>
      <c r="D24" s="37">
        <v>15.007999999999999</v>
      </c>
      <c r="E24" s="38">
        <f t="shared" si="3"/>
        <v>0.24911699999999826</v>
      </c>
      <c r="F24" s="39">
        <f t="shared" si="4"/>
        <v>1.6879122898392666E-2</v>
      </c>
    </row>
    <row r="25" spans="1:9" ht="15" thickTop="1" thickBot="1" x14ac:dyDescent="0.3">
      <c r="A25" s="40" t="s">
        <v>28</v>
      </c>
      <c r="B25" s="41">
        <f>SUM(B19:B24)</f>
        <v>7493.8634150000025</v>
      </c>
      <c r="C25" s="41">
        <f t="shared" ref="C25:D25" si="5">SUM(C19:C24)</f>
        <v>7449.2969159999993</v>
      </c>
      <c r="D25" s="42">
        <f t="shared" si="5"/>
        <v>6652.8880000000017</v>
      </c>
      <c r="E25" s="43">
        <f t="shared" si="3"/>
        <v>-840.97541500000079</v>
      </c>
      <c r="F25" s="44">
        <f t="shared" si="4"/>
        <v>-0.11222187654457011</v>
      </c>
    </row>
    <row r="26" spans="1:9" x14ac:dyDescent="0.25">
      <c r="A26" s="45"/>
      <c r="B26" s="45"/>
      <c r="C26" s="45"/>
      <c r="D26" s="45"/>
      <c r="E26" s="45"/>
      <c r="F26" s="45"/>
    </row>
    <row r="27" spans="1:9" x14ac:dyDescent="0.25">
      <c r="A27" s="46"/>
      <c r="B27" s="46"/>
      <c r="C27" s="46"/>
      <c r="D27" s="46"/>
      <c r="E27" s="46"/>
      <c r="F27" s="46"/>
    </row>
  </sheetData>
  <mergeCells count="9">
    <mergeCell ref="A26:F26"/>
    <mergeCell ref="A27:F27"/>
    <mergeCell ref="A1:F1"/>
    <mergeCell ref="A2:F2"/>
    <mergeCell ref="A3:F3"/>
    <mergeCell ref="B4:B6"/>
    <mergeCell ref="C4:C6"/>
    <mergeCell ref="D4:D6"/>
    <mergeCell ref="E4:F5"/>
  </mergeCells>
  <printOptions horizontalCentered="1"/>
  <pageMargins left="0.7" right="0.7" top="0.75" bottom="0.75" header="0.3" footer="0.3"/>
  <pageSetup paperSize="0" orientation="landscape" r:id="rId1"/>
  <ignoredErrors>
    <ignoredError sqref="E7:F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2017-05-19T11:54:44Z</cp:lastPrinted>
  <dcterms:created xsi:type="dcterms:W3CDTF">2017-05-18T17:14:00Z</dcterms:created>
  <dcterms:modified xsi:type="dcterms:W3CDTF">2017-05-23T16:20:03Z</dcterms:modified>
</cp:coreProperties>
</file>