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FY 2018\FY 2018 Congressional Request\Production Files\FInal Replacement Files\"/>
    </mc:Choice>
  </mc:AlternateContent>
  <bookViews>
    <workbookView xWindow="0" yWindow="0" windowWidth="19368" windowHeight="9408"/>
  </bookViews>
  <sheets>
    <sheet name="BP Summary" sheetId="2" r:id="rId1"/>
  </sheets>
  <definedNames>
    <definedName name="_xlnm.Print_Area" localSheetId="0">'BP Summary'!$A$1:$G$45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2" l="1"/>
  <c r="G39" i="2" s="1"/>
  <c r="F29" i="2"/>
  <c r="G29" i="2" s="1"/>
  <c r="F30" i="2"/>
  <c r="G30" i="2" s="1"/>
  <c r="F31" i="2"/>
  <c r="G31" i="2" s="1"/>
  <c r="F32" i="2"/>
  <c r="G32" i="2" s="1"/>
  <c r="F33" i="2"/>
  <c r="G33" i="2" s="1"/>
  <c r="F34" i="2"/>
  <c r="G34" i="2" s="1"/>
  <c r="F35" i="2"/>
  <c r="G35" i="2" s="1"/>
  <c r="F36" i="2"/>
  <c r="G36" i="2" s="1"/>
  <c r="F37" i="2"/>
  <c r="G37" i="2" s="1"/>
  <c r="F26" i="2"/>
  <c r="G26" i="2" s="1"/>
  <c r="F11" i="2"/>
  <c r="G11" i="2" s="1"/>
  <c r="F12" i="2"/>
  <c r="G12" i="2" s="1"/>
  <c r="F13" i="2"/>
  <c r="G13" i="2" s="1"/>
  <c r="F14" i="2"/>
  <c r="G14" i="2" s="1"/>
  <c r="F15" i="2"/>
  <c r="G15" i="2" s="1"/>
  <c r="F16" i="2"/>
  <c r="G16" i="2" s="1"/>
  <c r="F17" i="2"/>
  <c r="G17" i="2" s="1"/>
  <c r="F18" i="2"/>
  <c r="G18" i="2" s="1"/>
  <c r="F19" i="2"/>
  <c r="G19" i="2" s="1"/>
  <c r="F20" i="2"/>
  <c r="G20" i="2" s="1"/>
  <c r="F21" i="2"/>
  <c r="G21" i="2" s="1"/>
  <c r="F22" i="2"/>
  <c r="G22" i="2" s="1"/>
  <c r="F23" i="2"/>
  <c r="G23" i="2" s="1"/>
  <c r="F24" i="2"/>
  <c r="G24" i="2" s="1"/>
  <c r="F10" i="2"/>
  <c r="G10" i="2" s="1"/>
  <c r="F9" i="2"/>
  <c r="G9" i="2" s="1"/>
  <c r="C38" i="2" l="1"/>
  <c r="E40" i="2"/>
  <c r="D40" i="2"/>
  <c r="C40" i="2"/>
  <c r="D38" i="2"/>
  <c r="E25" i="2"/>
  <c r="D25" i="2"/>
  <c r="C25" i="2"/>
  <c r="F25" i="2" l="1"/>
  <c r="G25" i="2" s="1"/>
  <c r="F40" i="2"/>
  <c r="G40" i="2" s="1"/>
  <c r="E38" i="2"/>
  <c r="F38" i="2" s="1"/>
  <c r="G38" i="2" s="1"/>
  <c r="D8" i="2"/>
  <c r="C8" i="2"/>
  <c r="E8" i="2" l="1"/>
  <c r="F8" i="2"/>
  <c r="G8" i="2" s="1"/>
</calcChain>
</file>

<file path=xl/sharedStrings.xml><?xml version="1.0" encoding="utf-8"?>
<sst xmlns="http://schemas.openxmlformats.org/spreadsheetml/2006/main" count="50" uniqueCount="50">
  <si>
    <t>National Science Foundation</t>
  </si>
  <si>
    <t>Programs to Broaden Participation</t>
  </si>
  <si>
    <t>FY 2018 Request to Congress</t>
  </si>
  <si>
    <t>(Dollars in Millions)</t>
  </si>
  <si>
    <t>Amount of
Funding
Captured</t>
  </si>
  <si>
    <t>FY 2016
Actual</t>
  </si>
  <si>
    <t>FY 2017
(TBD)</t>
  </si>
  <si>
    <t>FY 2018
Request</t>
  </si>
  <si>
    <t>FY 2018 Request
 Change Over
FY 2016 Actual</t>
  </si>
  <si>
    <t>Group/Program</t>
  </si>
  <si>
    <t>Amount</t>
  </si>
  <si>
    <t>Percent</t>
  </si>
  <si>
    <t>Total, NSF Broadening Participation Programs</t>
  </si>
  <si>
    <t>ADVANCE</t>
  </si>
  <si>
    <t>Alliances for Graduate Education &amp; the Professoriate
   (AGEP)</t>
  </si>
  <si>
    <t>AGEP Graduate Research Supplements (AGEP-GRS)</t>
  </si>
  <si>
    <t>Broadening Participation in Biology Fellowships</t>
  </si>
  <si>
    <t>Broadening Participation in Engineering (BPE)</t>
  </si>
  <si>
    <t>Career-Life Balance (CLB)</t>
  </si>
  <si>
    <t>Centers of Research Excellence in Science &amp; Technology
   (CREST)</t>
  </si>
  <si>
    <t>Historically Black Colleges &amp; Universities Undergraduate 
   Program (HBCU-UP)</t>
  </si>
  <si>
    <t>Inclusion across the Nation of Communities of Learners of 
   Underrepresented Discoverers in Engineering and 
   Science (NSF INCLUDES)</t>
  </si>
  <si>
    <t>Louis Stokes Alliances for Minority Participation (LSAMP)</t>
  </si>
  <si>
    <t>Partnerships for Research &amp; Education in Materials
   (PREM)</t>
  </si>
  <si>
    <t>Partnerships in Astronomy &amp; Astrophysics Research 
   Education (PAARE)</t>
  </si>
  <si>
    <t>SBE Postdoctoral Research Fellowships-Broadening 
   Participation</t>
  </si>
  <si>
    <t>SBE Science of Broadening Participation</t>
  </si>
  <si>
    <t>Tribal Colleges &amp; Universities Program (TCUP)</t>
  </si>
  <si>
    <t xml:space="preserve">Subtotal, Focused Programs </t>
  </si>
  <si>
    <t>Advancing Informal STEM Learning (AISL)</t>
  </si>
  <si>
    <t>Discovery Research PreK-12 (DR-K12)</t>
  </si>
  <si>
    <t>Graduate Research Fellowship (GRF)</t>
  </si>
  <si>
    <t>Robert Noyce Teacher Scholarship Program (NOYCE)</t>
  </si>
  <si>
    <r>
      <t>NSF Scholarships in STEM (S-STEM)</t>
    </r>
    <r>
      <rPr>
        <vertAlign val="superscript"/>
        <sz val="10"/>
        <color theme="1"/>
        <rFont val="Arial"/>
        <family val="2"/>
      </rPr>
      <t>3</t>
    </r>
  </si>
  <si>
    <t>STEM + Computing Partnerships (STEM+C Partnerships)</t>
  </si>
  <si>
    <t>Subtotal, Emphasis Programs</t>
  </si>
  <si>
    <t>EPSCoR</t>
  </si>
  <si>
    <t>Subtotal, Geographic Diversity Program</t>
  </si>
  <si>
    <t>Totals may not add due to rounding.</t>
  </si>
  <si>
    <r>
      <rPr>
        <vertAlign val="superscript"/>
        <sz val="9"/>
        <color theme="1"/>
        <rFont val="Arial"/>
        <family val="2"/>
      </rPr>
      <t>1</t>
    </r>
    <r>
      <rPr>
        <sz val="9"/>
        <color theme="1"/>
        <rFont val="Arial"/>
        <family val="2"/>
      </rPr>
      <t xml:space="preserve"> Includes only new mandatory funding.  Excludes H1B Non-Immigrant Petitioner mandatory funds.</t>
    </r>
  </si>
  <si>
    <r>
      <rPr>
        <vertAlign val="superscript"/>
        <sz val="9"/>
        <color theme="1"/>
        <rFont val="Arial"/>
        <family val="2"/>
      </rPr>
      <t>2</t>
    </r>
    <r>
      <rPr>
        <sz val="9"/>
        <color theme="1"/>
        <rFont val="Arial"/>
        <family val="2"/>
      </rPr>
      <t xml:space="preserve"> The Excellence Awards in Science and Engineering (EASE) program is comprised of both Presidential Awards for Excellence in Science, Math and Engineering Mentoring (PAESMEM) and Presidential Awards for Excellence in Mathematics and Science Teaching (PAEMST).</t>
    </r>
  </si>
  <si>
    <r>
      <rPr>
        <vertAlign val="superscript"/>
        <sz val="9"/>
        <color theme="1"/>
        <rFont val="Arial"/>
        <family val="2"/>
      </rPr>
      <t xml:space="preserve">3 </t>
    </r>
    <r>
      <rPr>
        <sz val="9"/>
        <color theme="1"/>
        <rFont val="Arial"/>
        <family val="2"/>
      </rPr>
      <t>Amounts for NSF Scholarships in Science, Technology, Engineering, and Mathematics (S-STEM) are H1B Non-Immigrant Petitioner mandatory funds.</t>
    </r>
  </si>
  <si>
    <t>Engineering Research Centers (ERC)</t>
  </si>
  <si>
    <t>Improving Undergraduate STEM Education (IUSE)</t>
  </si>
  <si>
    <t>International Research Experiences for Students (IRES)</t>
  </si>
  <si>
    <t>Research Experiences for Undergraduates (REU) - Sites and Supplements</t>
  </si>
  <si>
    <r>
      <t>Disability and Rehabilitation Engineering (DARE)</t>
    </r>
    <r>
      <rPr>
        <vertAlign val="superscript"/>
        <sz val="10"/>
        <rFont val="Arial"/>
        <family val="2"/>
      </rPr>
      <t>4</t>
    </r>
  </si>
  <si>
    <r>
      <rPr>
        <vertAlign val="superscript"/>
        <sz val="10"/>
        <rFont val="Arial"/>
        <family val="2"/>
      </rPr>
      <t>4</t>
    </r>
    <r>
      <rPr>
        <sz val="10"/>
        <rFont val="Arial"/>
        <family val="2"/>
      </rPr>
      <t xml:space="preserve"> </t>
    </r>
    <r>
      <rPr>
        <sz val="9"/>
        <rFont val="Arial"/>
        <family val="2"/>
      </rPr>
      <t>Program formally known as General and Age Related Disabilities Engineering (GARDE)</t>
    </r>
  </si>
  <si>
    <r>
      <t xml:space="preserve">  Excellence Awards in Science &amp; Engineering (EASE)</t>
    </r>
    <r>
      <rPr>
        <vertAlign val="superscript"/>
        <sz val="10"/>
        <rFont val="Arial"/>
        <family val="2"/>
      </rPr>
      <t>2</t>
    </r>
  </si>
  <si>
    <t>Innovative Technology Experiences for Students and
   Teachers (ITEST)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</si>
</sst>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quot;$&quot;#,##0.00;&quot;-&quot;??"/>
    <numFmt numFmtId="165" formatCode="0.0%;\-0.0%;&quot;-&quot;??"/>
    <numFmt numFmtId="166" formatCode="#,##0.00;\-#,##0.00;&quot;-&quot;??"/>
  </numFmts>
  <fonts count="12" x14ac:knownFonts="1">
    <font>
      <sz val="11"/>
      <color theme="1"/>
      <name val="Calibri"/>
      <family val="2"/>
      <scheme val="minor"/>
    </font>
    <font>
      <sz val="10"/>
      <name val="Arial"/>
      <family val="2"/>
    </font>
    <font>
      <b/>
      <sz val="12"/>
      <color theme="1"/>
      <name val="Arial"/>
      <family val="2"/>
    </font>
    <font>
      <sz val="10"/>
      <color theme="1"/>
      <name val="Arial"/>
      <family val="2"/>
    </font>
    <font>
      <b/>
      <sz val="10"/>
      <color theme="1"/>
      <name val="Arial"/>
      <family val="2"/>
    </font>
    <font>
      <vertAlign val="superscript"/>
      <sz val="10"/>
      <name val="Arial"/>
      <family val="2"/>
    </font>
    <font>
      <sz val="10"/>
      <color rgb="FFFF0000"/>
      <name val="Arial"/>
      <family val="2"/>
    </font>
    <font>
      <vertAlign val="superscript"/>
      <sz val="10"/>
      <color theme="1"/>
      <name val="Arial"/>
      <family val="2"/>
    </font>
    <font>
      <b/>
      <sz val="10"/>
      <name val="Arial"/>
      <family val="2"/>
    </font>
    <font>
      <sz val="9"/>
      <color theme="1"/>
      <name val="Arial"/>
      <family val="2"/>
    </font>
    <font>
      <vertAlign val="superscript"/>
      <sz val="9"/>
      <color theme="1"/>
      <name val="Arial"/>
      <family val="2"/>
    </font>
    <font>
      <sz val="9"/>
      <name val="Arial"/>
      <family val="2"/>
    </font>
  </fonts>
  <fills count="3">
    <fill>
      <patternFill patternType="none"/>
    </fill>
    <fill>
      <patternFill patternType="gray125"/>
    </fill>
    <fill>
      <patternFill patternType="solid">
        <fgColor theme="2" tint="-9.9978637043366805E-2"/>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auto="1"/>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01">
    <xf numFmtId="0" fontId="0" fillId="0" borderId="0" xfId="0"/>
    <xf numFmtId="0" fontId="1" fillId="0" borderId="0" xfId="1" applyFont="1"/>
    <xf numFmtId="0" fontId="3" fillId="0" borderId="2" xfId="1" applyFont="1" applyBorder="1" applyAlignment="1">
      <alignment horizontal="center"/>
    </xf>
    <xf numFmtId="0" fontId="3" fillId="0" borderId="14" xfId="1" applyFont="1" applyFill="1" applyBorder="1" applyAlignment="1">
      <alignment horizontal="right" wrapText="1"/>
    </xf>
    <xf numFmtId="0" fontId="3" fillId="0" borderId="12" xfId="1" applyFont="1" applyFill="1" applyBorder="1" applyAlignment="1">
      <alignment horizontal="right" wrapText="1"/>
    </xf>
    <xf numFmtId="0" fontId="4" fillId="2" borderId="17" xfId="1" applyFont="1" applyFill="1" applyBorder="1" applyAlignment="1">
      <alignment vertical="center"/>
    </xf>
    <xf numFmtId="0" fontId="4" fillId="2" borderId="1" xfId="1" applyFont="1" applyFill="1" applyBorder="1" applyAlignment="1">
      <alignment horizontal="right" vertical="center"/>
    </xf>
    <xf numFmtId="164" fontId="4" fillId="2" borderId="1" xfId="1" applyNumberFormat="1" applyFont="1" applyFill="1" applyBorder="1" applyAlignment="1">
      <alignment horizontal="right" vertical="center"/>
    </xf>
    <xf numFmtId="164" fontId="4" fillId="2" borderId="18" xfId="1" applyNumberFormat="1" applyFont="1" applyFill="1" applyBorder="1" applyAlignment="1">
      <alignment horizontal="right" vertical="center"/>
    </xf>
    <xf numFmtId="164" fontId="4" fillId="2" borderId="19" xfId="1" applyNumberFormat="1" applyFont="1" applyFill="1" applyBorder="1" applyAlignment="1">
      <alignment horizontal="right" vertical="center"/>
    </xf>
    <xf numFmtId="165" fontId="4" fillId="2" borderId="20" xfId="2" applyNumberFormat="1" applyFont="1" applyFill="1" applyBorder="1" applyAlignment="1">
      <alignment horizontal="right" vertical="center"/>
    </xf>
    <xf numFmtId="0" fontId="1" fillId="0" borderId="0" xfId="1" applyFont="1" applyAlignment="1">
      <alignment vertical="center"/>
    </xf>
    <xf numFmtId="0" fontId="3" fillId="0" borderId="8" xfId="1" applyFont="1" applyBorder="1" applyAlignment="1">
      <alignment horizontal="left" vertical="top" indent="1"/>
    </xf>
    <xf numFmtId="9" fontId="3" fillId="0" borderId="0" xfId="1" applyNumberFormat="1" applyFont="1" applyBorder="1" applyAlignment="1">
      <alignment horizontal="right" vertical="top"/>
    </xf>
    <xf numFmtId="164" fontId="3" fillId="0" borderId="0" xfId="1" applyNumberFormat="1" applyFont="1" applyFill="1" applyBorder="1" applyAlignment="1">
      <alignment horizontal="right" vertical="top"/>
    </xf>
    <xf numFmtId="164" fontId="3" fillId="0" borderId="9" xfId="1" applyNumberFormat="1" applyFont="1" applyFill="1" applyBorder="1" applyAlignment="1">
      <alignment horizontal="right" vertical="top"/>
    </xf>
    <xf numFmtId="164" fontId="3" fillId="0" borderId="10" xfId="1" applyNumberFormat="1" applyFont="1" applyFill="1" applyBorder="1" applyAlignment="1">
      <alignment horizontal="right" vertical="top"/>
    </xf>
    <xf numFmtId="165" fontId="3" fillId="0" borderId="21" xfId="2" applyNumberFormat="1" applyFont="1" applyFill="1" applyBorder="1" applyAlignment="1">
      <alignment horizontal="right" vertical="top"/>
    </xf>
    <xf numFmtId="0" fontId="1" fillId="0" borderId="0" xfId="1" applyFont="1" applyAlignment="1">
      <alignment vertical="top"/>
    </xf>
    <xf numFmtId="0" fontId="1" fillId="0" borderId="8" xfId="1" applyFont="1" applyFill="1" applyBorder="1" applyAlignment="1">
      <alignment horizontal="left" vertical="top" wrapText="1" indent="1"/>
    </xf>
    <xf numFmtId="9" fontId="3" fillId="0" borderId="0" xfId="1" applyNumberFormat="1" applyFont="1" applyFill="1" applyBorder="1" applyAlignment="1">
      <alignment horizontal="right" vertical="top"/>
    </xf>
    <xf numFmtId="166" fontId="3" fillId="0" borderId="0" xfId="1" applyNumberFormat="1" applyFont="1" applyFill="1" applyBorder="1" applyAlignment="1">
      <alignment horizontal="right" vertical="top"/>
    </xf>
    <xf numFmtId="166" fontId="3" fillId="0" borderId="9" xfId="1" applyNumberFormat="1" applyFont="1" applyFill="1" applyBorder="1" applyAlignment="1">
      <alignment horizontal="right" vertical="top"/>
    </xf>
    <xf numFmtId="166" fontId="3" fillId="0" borderId="10" xfId="1" applyNumberFormat="1" applyFont="1" applyFill="1" applyBorder="1" applyAlignment="1">
      <alignment horizontal="right" vertical="top"/>
    </xf>
    <xf numFmtId="0" fontId="3" fillId="0" borderId="8" xfId="1" applyFont="1" applyFill="1" applyBorder="1" applyAlignment="1">
      <alignment horizontal="left" vertical="top" wrapText="1" indent="1"/>
    </xf>
    <xf numFmtId="0" fontId="3" fillId="0" borderId="8" xfId="1" applyFont="1" applyFill="1" applyBorder="1" applyAlignment="1">
      <alignment horizontal="left" vertical="top" indent="1"/>
    </xf>
    <xf numFmtId="0" fontId="1" fillId="0" borderId="8" xfId="1" applyFont="1" applyFill="1" applyBorder="1" applyAlignment="1">
      <alignment horizontal="left" wrapText="1"/>
    </xf>
    <xf numFmtId="9" fontId="3" fillId="0" borderId="0" xfId="1" applyNumberFormat="1" applyFont="1" applyFill="1" applyBorder="1" applyAlignment="1">
      <alignment horizontal="right"/>
    </xf>
    <xf numFmtId="166" fontId="3" fillId="0" borderId="0" xfId="1" applyNumberFormat="1" applyFont="1" applyFill="1" applyBorder="1" applyAlignment="1">
      <alignment horizontal="right"/>
    </xf>
    <xf numFmtId="166" fontId="3" fillId="0" borderId="9" xfId="1" applyNumberFormat="1" applyFont="1" applyFill="1" applyBorder="1" applyAlignment="1">
      <alignment horizontal="right"/>
    </xf>
    <xf numFmtId="166" fontId="3" fillId="0" borderId="10" xfId="1" applyNumberFormat="1" applyFont="1" applyFill="1" applyBorder="1" applyAlignment="1">
      <alignment horizontal="right"/>
    </xf>
    <xf numFmtId="0" fontId="1" fillId="0" borderId="0" xfId="1" applyFont="1" applyFill="1" applyAlignment="1">
      <alignment vertical="top"/>
    </xf>
    <xf numFmtId="9" fontId="1" fillId="0" borderId="0" xfId="1" applyNumberFormat="1" applyFont="1" applyFill="1" applyBorder="1" applyAlignment="1">
      <alignment horizontal="right" vertical="top"/>
    </xf>
    <xf numFmtId="166" fontId="1" fillId="0" borderId="0" xfId="1" applyNumberFormat="1" applyFont="1" applyFill="1" applyBorder="1" applyAlignment="1">
      <alignment horizontal="right" vertical="top"/>
    </xf>
    <xf numFmtId="166" fontId="1" fillId="0" borderId="9" xfId="1" applyNumberFormat="1" applyFont="1" applyFill="1" applyBorder="1" applyAlignment="1">
      <alignment horizontal="right" vertical="top"/>
    </xf>
    <xf numFmtId="166" fontId="1" fillId="0" borderId="10" xfId="1" applyNumberFormat="1" applyFont="1" applyFill="1" applyBorder="1" applyAlignment="1">
      <alignment horizontal="right" vertical="top"/>
    </xf>
    <xf numFmtId="165" fontId="1" fillId="0" borderId="21" xfId="2" applyNumberFormat="1" applyFont="1" applyFill="1" applyBorder="1" applyAlignment="1">
      <alignment horizontal="right" vertical="top"/>
    </xf>
    <xf numFmtId="0" fontId="1" fillId="0" borderId="8" xfId="1" applyFont="1" applyBorder="1" applyAlignment="1">
      <alignment horizontal="left" vertical="top" wrapText="1" indent="1"/>
    </xf>
    <xf numFmtId="9" fontId="1" fillId="0" borderId="0" xfId="1" applyNumberFormat="1" applyFont="1" applyBorder="1" applyAlignment="1">
      <alignment horizontal="right" vertical="top"/>
    </xf>
    <xf numFmtId="0" fontId="4" fillId="2" borderId="22" xfId="1" applyFont="1" applyFill="1" applyBorder="1" applyAlignment="1">
      <alignment vertical="top"/>
    </xf>
    <xf numFmtId="0" fontId="4" fillId="2" borderId="23" xfId="1" applyFont="1" applyFill="1" applyBorder="1" applyAlignment="1">
      <alignment horizontal="right" vertical="top"/>
    </xf>
    <xf numFmtId="164" fontId="4" fillId="2" borderId="23" xfId="1" applyNumberFormat="1" applyFont="1" applyFill="1" applyBorder="1" applyAlignment="1">
      <alignment horizontal="right" vertical="top"/>
    </xf>
    <xf numFmtId="164" fontId="4" fillId="2" borderId="18" xfId="1" applyNumberFormat="1" applyFont="1" applyFill="1" applyBorder="1" applyAlignment="1">
      <alignment horizontal="right" vertical="top"/>
    </xf>
    <xf numFmtId="164" fontId="4" fillId="2" borderId="24" xfId="1" applyNumberFormat="1" applyFont="1" applyFill="1" applyBorder="1" applyAlignment="1">
      <alignment horizontal="right" vertical="top"/>
    </xf>
    <xf numFmtId="165" fontId="4" fillId="2" borderId="25" xfId="2" applyNumberFormat="1" applyFont="1" applyFill="1" applyBorder="1" applyAlignment="1">
      <alignment horizontal="right" vertical="top"/>
    </xf>
    <xf numFmtId="0" fontId="1" fillId="0" borderId="8" xfId="1" applyFont="1" applyFill="1" applyBorder="1" applyAlignment="1">
      <alignment horizontal="left" wrapText="1" indent="1"/>
    </xf>
    <xf numFmtId="164" fontId="1" fillId="0" borderId="0" xfId="1" applyNumberFormat="1" applyFont="1" applyFill="1" applyBorder="1" applyAlignment="1">
      <alignment horizontal="right" vertical="top"/>
    </xf>
    <xf numFmtId="164" fontId="1" fillId="0" borderId="9" xfId="1" applyNumberFormat="1" applyFont="1" applyFill="1" applyBorder="1" applyAlignment="1">
      <alignment horizontal="right" vertical="top"/>
    </xf>
    <xf numFmtId="164" fontId="1" fillId="0" borderId="10" xfId="1" applyNumberFormat="1" applyFont="1" applyFill="1" applyBorder="1" applyAlignment="1">
      <alignment horizontal="right" vertical="top"/>
    </xf>
    <xf numFmtId="0" fontId="1" fillId="0" borderId="8" xfId="1" applyFont="1" applyBorder="1" applyAlignment="1">
      <alignment horizontal="left" vertical="top" indent="1"/>
    </xf>
    <xf numFmtId="0" fontId="6" fillId="0" borderId="0" xfId="1" applyFont="1"/>
    <xf numFmtId="0" fontId="3" fillId="0" borderId="8" xfId="1" applyFont="1" applyBorder="1" applyAlignment="1">
      <alignment horizontal="left" vertical="center" wrapText="1" indent="1"/>
    </xf>
    <xf numFmtId="9" fontId="1" fillId="0" borderId="0" xfId="1" applyNumberFormat="1" applyFont="1" applyBorder="1" applyAlignment="1">
      <alignment horizontal="right" vertical="center"/>
    </xf>
    <xf numFmtId="166" fontId="1" fillId="0" borderId="9" xfId="1" applyNumberFormat="1" applyFont="1" applyFill="1" applyBorder="1" applyAlignment="1">
      <alignment horizontal="right" vertical="center"/>
    </xf>
    <xf numFmtId="166" fontId="1" fillId="0" borderId="10" xfId="1" applyNumberFormat="1" applyFont="1" applyFill="1" applyBorder="1" applyAlignment="1">
      <alignment horizontal="right" vertical="center"/>
    </xf>
    <xf numFmtId="0" fontId="4" fillId="2" borderId="22" xfId="1" applyFont="1" applyFill="1" applyBorder="1" applyAlignment="1">
      <alignment vertical="center" wrapText="1"/>
    </xf>
    <xf numFmtId="0" fontId="8" fillId="2" borderId="23" xfId="1" applyFont="1" applyFill="1" applyBorder="1" applyAlignment="1">
      <alignment horizontal="right" vertical="center" wrapText="1"/>
    </xf>
    <xf numFmtId="164" fontId="8" fillId="2" borderId="23" xfId="1" applyNumberFormat="1" applyFont="1" applyFill="1" applyBorder="1" applyAlignment="1">
      <alignment horizontal="right" vertical="center" wrapText="1"/>
    </xf>
    <xf numFmtId="164" fontId="8" fillId="2" borderId="18" xfId="1" applyNumberFormat="1" applyFont="1" applyFill="1" applyBorder="1" applyAlignment="1">
      <alignment horizontal="right" vertical="center" wrapText="1"/>
    </xf>
    <xf numFmtId="164" fontId="8" fillId="2" borderId="24" xfId="1" applyNumberFormat="1" applyFont="1" applyFill="1" applyBorder="1" applyAlignment="1">
      <alignment horizontal="right" vertical="center" wrapText="1"/>
    </xf>
    <xf numFmtId="165" fontId="8" fillId="2" borderId="25" xfId="2" applyNumberFormat="1" applyFont="1" applyFill="1" applyBorder="1" applyAlignment="1">
      <alignment horizontal="right" vertical="center" wrapText="1"/>
    </xf>
    <xf numFmtId="0" fontId="3" fillId="0" borderId="13" xfId="1" applyFont="1" applyBorder="1" applyAlignment="1">
      <alignment horizontal="left" vertical="top" indent="1"/>
    </xf>
    <xf numFmtId="9" fontId="3" fillId="0" borderId="14" xfId="1" applyNumberFormat="1" applyFont="1" applyBorder="1" applyAlignment="1">
      <alignment horizontal="right" vertical="top"/>
    </xf>
    <xf numFmtId="164" fontId="3" fillId="0" borderId="14" xfId="1" applyNumberFormat="1" applyFont="1" applyFill="1" applyBorder="1" applyAlignment="1">
      <alignment horizontal="right" vertical="top"/>
    </xf>
    <xf numFmtId="164" fontId="3" fillId="0" borderId="15" xfId="1" applyNumberFormat="1" applyFont="1" applyFill="1" applyBorder="1" applyAlignment="1">
      <alignment horizontal="right" vertical="top"/>
    </xf>
    <xf numFmtId="164" fontId="3" fillId="0" borderId="16" xfId="1" applyNumberFormat="1" applyFont="1" applyFill="1" applyBorder="1" applyAlignment="1">
      <alignment horizontal="right" vertical="top"/>
    </xf>
    <xf numFmtId="165" fontId="3" fillId="0" borderId="12" xfId="2" applyNumberFormat="1" applyFont="1" applyFill="1" applyBorder="1" applyAlignment="1">
      <alignment horizontal="right" vertical="top"/>
    </xf>
    <xf numFmtId="0" fontId="4" fillId="2" borderId="22" xfId="1" applyFont="1" applyFill="1" applyBorder="1" applyAlignment="1">
      <alignment vertical="center"/>
    </xf>
    <xf numFmtId="0" fontId="3" fillId="2" borderId="23" xfId="1" applyFont="1" applyFill="1" applyBorder="1" applyAlignment="1">
      <alignment horizontal="right" vertical="center"/>
    </xf>
    <xf numFmtId="164" fontId="4" fillId="2" borderId="23" xfId="1" applyNumberFormat="1" applyFont="1" applyFill="1" applyBorder="1" applyAlignment="1">
      <alignment horizontal="right" vertical="center"/>
    </xf>
    <xf numFmtId="164" fontId="4" fillId="2" borderId="24" xfId="1" applyNumberFormat="1" applyFont="1" applyFill="1" applyBorder="1" applyAlignment="1">
      <alignment horizontal="right" vertical="center"/>
    </xf>
    <xf numFmtId="165" fontId="4" fillId="2" borderId="25" xfId="2" applyNumberFormat="1" applyFont="1" applyFill="1" applyBorder="1" applyAlignment="1">
      <alignment horizontal="right" vertical="center"/>
    </xf>
    <xf numFmtId="0" fontId="9" fillId="0" borderId="0" xfId="1" applyFont="1" applyFill="1" applyBorder="1" applyAlignment="1">
      <alignment vertical="top"/>
    </xf>
    <xf numFmtId="0" fontId="9" fillId="0" borderId="0" xfId="1" applyFont="1"/>
    <xf numFmtId="0" fontId="9" fillId="0" borderId="0" xfId="1" applyFont="1" applyAlignment="1">
      <alignment vertical="top"/>
    </xf>
    <xf numFmtId="0" fontId="9" fillId="0" borderId="0" xfId="1" applyFont="1" applyAlignment="1">
      <alignment horizontal="left" vertical="top" wrapText="1"/>
    </xf>
    <xf numFmtId="0" fontId="11" fillId="0" borderId="0" xfId="1" applyFont="1" applyFill="1" applyBorder="1" applyAlignment="1">
      <alignment horizontal="left" wrapText="1"/>
    </xf>
    <xf numFmtId="0" fontId="1" fillId="0" borderId="8" xfId="0" applyFont="1" applyBorder="1" applyAlignment="1">
      <alignment horizontal="left" vertical="top" indent="1"/>
    </xf>
    <xf numFmtId="0" fontId="3" fillId="0" borderId="8" xfId="0" applyFont="1" applyBorder="1" applyAlignment="1">
      <alignment horizontal="left" vertical="top" wrapText="1" indent="1"/>
    </xf>
    <xf numFmtId="164" fontId="1" fillId="0" borderId="0" xfId="0" applyNumberFormat="1" applyFont="1" applyFill="1" applyBorder="1" applyAlignment="1">
      <alignment horizontal="right" vertical="top"/>
    </xf>
    <xf numFmtId="166" fontId="1" fillId="0" borderId="0" xfId="0" applyNumberFormat="1" applyFont="1" applyFill="1" applyBorder="1" applyAlignment="1">
      <alignment horizontal="right" vertical="top"/>
    </xf>
    <xf numFmtId="0" fontId="1" fillId="0" borderId="8" xfId="0" applyFont="1" applyBorder="1" applyAlignment="1">
      <alignment horizontal="left" vertical="top" wrapText="1" indent="1"/>
    </xf>
    <xf numFmtId="0" fontId="9" fillId="0" borderId="0" xfId="1" applyFont="1" applyFill="1" applyBorder="1" applyAlignment="1">
      <alignment vertical="top"/>
    </xf>
    <xf numFmtId="0" fontId="9" fillId="0" borderId="0" xfId="1" applyFont="1" applyAlignment="1">
      <alignment horizontal="left" vertical="top" wrapText="1"/>
    </xf>
    <xf numFmtId="0" fontId="2" fillId="0" borderId="0" xfId="1" applyFont="1" applyAlignment="1">
      <alignment horizontal="center"/>
    </xf>
    <xf numFmtId="0" fontId="3" fillId="0" borderId="1" xfId="1" applyFont="1" applyBorder="1" applyAlignment="1">
      <alignment horizontal="center"/>
    </xf>
    <xf numFmtId="0" fontId="3" fillId="0" borderId="3" xfId="1" applyFont="1" applyBorder="1" applyAlignment="1">
      <alignment horizontal="right" wrapText="1"/>
    </xf>
    <xf numFmtId="0" fontId="3" fillId="0" borderId="0" xfId="1" applyFont="1" applyBorder="1" applyAlignment="1">
      <alignment horizontal="right" wrapText="1"/>
    </xf>
    <xf numFmtId="0" fontId="3" fillId="0" borderId="14" xfId="1" applyFont="1" applyBorder="1" applyAlignment="1">
      <alignment horizontal="right" wrapText="1"/>
    </xf>
    <xf numFmtId="0" fontId="3" fillId="0" borderId="4" xfId="1" applyFont="1" applyBorder="1" applyAlignment="1">
      <alignment horizontal="right" wrapText="1"/>
    </xf>
    <xf numFmtId="0" fontId="3" fillId="0" borderId="9" xfId="1" applyFont="1" applyBorder="1" applyAlignment="1">
      <alignment horizontal="right" wrapText="1"/>
    </xf>
    <xf numFmtId="0" fontId="3" fillId="0" borderId="15" xfId="1" applyFont="1" applyBorder="1" applyAlignment="1">
      <alignment horizontal="right" wrapText="1"/>
    </xf>
    <xf numFmtId="0" fontId="3" fillId="0" borderId="5" xfId="1" applyFont="1" applyFill="1" applyBorder="1" applyAlignment="1">
      <alignment horizontal="right" wrapText="1"/>
    </xf>
    <xf numFmtId="0" fontId="3" fillId="0" borderId="10" xfId="1" applyFont="1" applyFill="1" applyBorder="1" applyAlignment="1">
      <alignment horizontal="right" wrapText="1"/>
    </xf>
    <xf numFmtId="0" fontId="3" fillId="0" borderId="16" xfId="1" applyFont="1" applyFill="1" applyBorder="1" applyAlignment="1">
      <alignment horizontal="right"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8" xfId="1" applyFont="1" applyBorder="1" applyAlignment="1">
      <alignment horizontal="left"/>
    </xf>
    <xf numFmtId="0" fontId="3" fillId="0" borderId="13" xfId="1" applyFont="1" applyBorder="1" applyAlignment="1">
      <alignment horizontal="left"/>
    </xf>
  </cellXfs>
  <cellStyles count="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46"/>
  <sheetViews>
    <sheetView showGridLines="0" tabSelected="1" workbookViewId="0">
      <selection sqref="A1:G1"/>
    </sheetView>
  </sheetViews>
  <sheetFormatPr defaultColWidth="8.88671875" defaultRowHeight="13.2" x14ac:dyDescent="0.25"/>
  <cols>
    <col min="1" max="1" width="50.6640625" style="1" customWidth="1"/>
    <col min="2" max="2" width="10.33203125" style="1" customWidth="1"/>
    <col min="3" max="3" width="10.6640625" style="1" customWidth="1"/>
    <col min="4" max="4" width="13.5546875" style="1" customWidth="1"/>
    <col min="5" max="5" width="10.109375" style="1" customWidth="1"/>
    <col min="6" max="7" width="8.6640625" style="1" customWidth="1"/>
    <col min="8" max="16384" width="8.88671875" style="1"/>
  </cols>
  <sheetData>
    <row r="1" spans="1:7" ht="15.6" x14ac:dyDescent="0.3">
      <c r="A1" s="84" t="s">
        <v>0</v>
      </c>
      <c r="B1" s="84"/>
      <c r="C1" s="84"/>
      <c r="D1" s="84"/>
      <c r="E1" s="84"/>
      <c r="F1" s="84"/>
      <c r="G1" s="84"/>
    </row>
    <row r="2" spans="1:7" ht="15.6" x14ac:dyDescent="0.3">
      <c r="A2" s="84" t="s">
        <v>1</v>
      </c>
      <c r="B2" s="84"/>
      <c r="C2" s="84"/>
      <c r="D2" s="84"/>
      <c r="E2" s="84"/>
      <c r="F2" s="84"/>
      <c r="G2" s="84"/>
    </row>
    <row r="3" spans="1:7" ht="15.6" x14ac:dyDescent="0.3">
      <c r="A3" s="84" t="s">
        <v>2</v>
      </c>
      <c r="B3" s="84"/>
      <c r="C3" s="84"/>
      <c r="D3" s="84"/>
      <c r="E3" s="84"/>
      <c r="F3" s="84"/>
      <c r="G3" s="84"/>
    </row>
    <row r="4" spans="1:7" ht="13.8" thickBot="1" x14ac:dyDescent="0.3">
      <c r="A4" s="85" t="s">
        <v>3</v>
      </c>
      <c r="B4" s="85"/>
      <c r="C4" s="85"/>
      <c r="D4" s="85"/>
      <c r="E4" s="85"/>
      <c r="F4" s="85"/>
      <c r="G4" s="85"/>
    </row>
    <row r="5" spans="1:7" ht="25.95" customHeight="1" x14ac:dyDescent="0.25">
      <c r="A5" s="2"/>
      <c r="B5" s="86" t="s">
        <v>4</v>
      </c>
      <c r="C5" s="86" t="s">
        <v>5</v>
      </c>
      <c r="D5" s="89" t="s">
        <v>6</v>
      </c>
      <c r="E5" s="92" t="s">
        <v>7</v>
      </c>
      <c r="F5" s="95" t="s">
        <v>8</v>
      </c>
      <c r="G5" s="96"/>
    </row>
    <row r="6" spans="1:7" ht="25.2" customHeight="1" x14ac:dyDescent="0.25">
      <c r="A6" s="99" t="s">
        <v>9</v>
      </c>
      <c r="B6" s="87"/>
      <c r="C6" s="87"/>
      <c r="D6" s="90"/>
      <c r="E6" s="93"/>
      <c r="F6" s="97"/>
      <c r="G6" s="98"/>
    </row>
    <row r="7" spans="1:7" x14ac:dyDescent="0.25">
      <c r="A7" s="100"/>
      <c r="B7" s="88"/>
      <c r="C7" s="88"/>
      <c r="D7" s="91"/>
      <c r="E7" s="94"/>
      <c r="F7" s="3" t="s">
        <v>10</v>
      </c>
      <c r="G7" s="4" t="s">
        <v>11</v>
      </c>
    </row>
    <row r="8" spans="1:7" s="11" customFormat="1" ht="15" customHeight="1" thickBot="1" x14ac:dyDescent="0.35">
      <c r="A8" s="5" t="s">
        <v>12</v>
      </c>
      <c r="B8" s="6"/>
      <c r="C8" s="7">
        <f>SUM(C25,C38,C40)</f>
        <v>975.08805360999986</v>
      </c>
      <c r="D8" s="8">
        <f>SUM(D25,D38,D40)</f>
        <v>0</v>
      </c>
      <c r="E8" s="9">
        <f>SUM(E25,E38,E40)</f>
        <v>752.37779999999998</v>
      </c>
      <c r="F8" s="7">
        <f>E8-C8</f>
        <v>-222.71025360999988</v>
      </c>
      <c r="G8" s="10">
        <f>IF(F8=0,"N/A",F8/C8)</f>
        <v>-0.22840014579757734</v>
      </c>
    </row>
    <row r="9" spans="1:7" s="18" customFormat="1" ht="14.4" customHeight="1" x14ac:dyDescent="0.3">
      <c r="A9" s="12" t="s">
        <v>13</v>
      </c>
      <c r="B9" s="13">
        <v>1</v>
      </c>
      <c r="C9" s="14">
        <v>14.86</v>
      </c>
      <c r="D9" s="15">
        <v>0</v>
      </c>
      <c r="E9" s="16">
        <v>4.9000000000000004</v>
      </c>
      <c r="F9" s="14">
        <f>E9-C9</f>
        <v>-9.9599999999999991</v>
      </c>
      <c r="G9" s="17">
        <f>IF(F9=0,"N/A",F9/C9)</f>
        <v>-0.67025572005383571</v>
      </c>
    </row>
    <row r="10" spans="1:7" s="18" customFormat="1" ht="28.95" customHeight="1" x14ac:dyDescent="0.3">
      <c r="A10" s="19" t="s">
        <v>14</v>
      </c>
      <c r="B10" s="20">
        <v>1</v>
      </c>
      <c r="C10" s="21">
        <v>8</v>
      </c>
      <c r="D10" s="22">
        <v>0</v>
      </c>
      <c r="E10" s="23">
        <v>7</v>
      </c>
      <c r="F10" s="21">
        <f>E10-C10</f>
        <v>-1</v>
      </c>
      <c r="G10" s="17">
        <f t="shared" ref="G10:G24" si="0">IF(F10=0,"N/A",F10/C10)</f>
        <v>-0.125</v>
      </c>
    </row>
    <row r="11" spans="1:7" s="18" customFormat="1" ht="14.4" customHeight="1" x14ac:dyDescent="0.3">
      <c r="A11" s="19" t="s">
        <v>15</v>
      </c>
      <c r="B11" s="13">
        <v>1</v>
      </c>
      <c r="C11" s="21">
        <v>1.99</v>
      </c>
      <c r="D11" s="22">
        <v>0</v>
      </c>
      <c r="E11" s="23">
        <v>2.84</v>
      </c>
      <c r="F11" s="21">
        <f t="shared" ref="F11:F24" si="1">E11-C11</f>
        <v>0.84999999999999987</v>
      </c>
      <c r="G11" s="17">
        <f t="shared" si="0"/>
        <v>0.42713567839195976</v>
      </c>
    </row>
    <row r="12" spans="1:7" s="18" customFormat="1" ht="14.4" customHeight="1" x14ac:dyDescent="0.3">
      <c r="A12" s="24" t="s">
        <v>16</v>
      </c>
      <c r="B12" s="20">
        <v>1</v>
      </c>
      <c r="C12" s="21">
        <v>3.45</v>
      </c>
      <c r="D12" s="22">
        <v>0</v>
      </c>
      <c r="E12" s="23">
        <v>2.5</v>
      </c>
      <c r="F12" s="21">
        <f t="shared" si="1"/>
        <v>-0.95000000000000018</v>
      </c>
      <c r="G12" s="17">
        <f t="shared" si="0"/>
        <v>-0.27536231884057977</v>
      </c>
    </row>
    <row r="13" spans="1:7" s="18" customFormat="1" ht="14.4" customHeight="1" x14ac:dyDescent="0.3">
      <c r="A13" s="25" t="s">
        <v>17</v>
      </c>
      <c r="B13" s="20">
        <v>1</v>
      </c>
      <c r="C13" s="21">
        <v>10</v>
      </c>
      <c r="D13" s="22">
        <v>0</v>
      </c>
      <c r="E13" s="23">
        <v>7</v>
      </c>
      <c r="F13" s="21">
        <f t="shared" si="1"/>
        <v>-3</v>
      </c>
      <c r="G13" s="17">
        <f t="shared" si="0"/>
        <v>-0.3</v>
      </c>
    </row>
    <row r="14" spans="1:7" s="18" customFormat="1" ht="14.4" customHeight="1" x14ac:dyDescent="0.3">
      <c r="A14" s="19" t="s">
        <v>18</v>
      </c>
      <c r="B14" s="13">
        <v>1</v>
      </c>
      <c r="C14" s="21">
        <v>0.55000000000000004</v>
      </c>
      <c r="D14" s="22">
        <v>0</v>
      </c>
      <c r="E14" s="23">
        <v>0.47</v>
      </c>
      <c r="F14" s="21">
        <f t="shared" si="1"/>
        <v>-8.0000000000000071E-2</v>
      </c>
      <c r="G14" s="17">
        <f t="shared" si="0"/>
        <v>-0.14545454545454556</v>
      </c>
    </row>
    <row r="15" spans="1:7" s="18" customFormat="1" ht="28.95" customHeight="1" x14ac:dyDescent="0.3">
      <c r="A15" s="24" t="s">
        <v>19</v>
      </c>
      <c r="B15" s="20">
        <v>1</v>
      </c>
      <c r="C15" s="21">
        <v>24.04</v>
      </c>
      <c r="D15" s="22">
        <v>0</v>
      </c>
      <c r="E15" s="23">
        <v>24</v>
      </c>
      <c r="F15" s="21">
        <f t="shared" si="1"/>
        <v>-3.9999999999999147E-2</v>
      </c>
      <c r="G15" s="17">
        <f t="shared" si="0"/>
        <v>-1.6638935108152725E-3</v>
      </c>
    </row>
    <row r="16" spans="1:7" s="31" customFormat="1" ht="15" customHeight="1" x14ac:dyDescent="0.25">
      <c r="A16" s="26" t="s">
        <v>48</v>
      </c>
      <c r="B16" s="27">
        <v>1</v>
      </c>
      <c r="C16" s="28">
        <v>5.59</v>
      </c>
      <c r="D16" s="29">
        <v>0</v>
      </c>
      <c r="E16" s="30">
        <v>3.82</v>
      </c>
      <c r="F16" s="21">
        <f t="shared" si="1"/>
        <v>-1.77</v>
      </c>
      <c r="G16" s="17">
        <f t="shared" si="0"/>
        <v>-0.31663685152057247</v>
      </c>
    </row>
    <row r="17" spans="1:7" s="31" customFormat="1" ht="28.95" customHeight="1" x14ac:dyDescent="0.3">
      <c r="A17" s="19" t="s">
        <v>20</v>
      </c>
      <c r="B17" s="20">
        <v>1</v>
      </c>
      <c r="C17" s="21">
        <v>35.01</v>
      </c>
      <c r="D17" s="22">
        <v>0</v>
      </c>
      <c r="E17" s="23">
        <v>35</v>
      </c>
      <c r="F17" s="21">
        <f t="shared" si="1"/>
        <v>-9.9999999999980105E-3</v>
      </c>
      <c r="G17" s="17">
        <f t="shared" si="0"/>
        <v>-2.8563267637812085E-4</v>
      </c>
    </row>
    <row r="18" spans="1:7" s="31" customFormat="1" ht="45.6" customHeight="1" x14ac:dyDescent="0.3">
      <c r="A18" s="19" t="s">
        <v>21</v>
      </c>
      <c r="B18" s="20">
        <v>1</v>
      </c>
      <c r="C18" s="21">
        <v>13.97</v>
      </c>
      <c r="D18" s="22">
        <v>0</v>
      </c>
      <c r="E18" s="23">
        <v>14.88</v>
      </c>
      <c r="F18" s="21">
        <f t="shared" si="1"/>
        <v>0.91000000000000014</v>
      </c>
      <c r="G18" s="17">
        <f t="shared" si="0"/>
        <v>6.5139584824624203E-2</v>
      </c>
    </row>
    <row r="19" spans="1:7" s="31" customFormat="1" ht="14.4" customHeight="1" x14ac:dyDescent="0.3">
      <c r="A19" s="19" t="s">
        <v>22</v>
      </c>
      <c r="B19" s="32">
        <v>1</v>
      </c>
      <c r="C19" s="33">
        <v>46.01</v>
      </c>
      <c r="D19" s="34">
        <v>0</v>
      </c>
      <c r="E19" s="35">
        <v>40.67</v>
      </c>
      <c r="F19" s="21">
        <f t="shared" si="1"/>
        <v>-5.3399999999999963</v>
      </c>
      <c r="G19" s="17">
        <f t="shared" si="0"/>
        <v>-0.11606172571180171</v>
      </c>
    </row>
    <row r="20" spans="1:7" s="31" customFormat="1" ht="28.95" customHeight="1" x14ac:dyDescent="0.3">
      <c r="A20" s="19" t="s">
        <v>23</v>
      </c>
      <c r="B20" s="32">
        <v>1</v>
      </c>
      <c r="C20" s="33">
        <v>6.38</v>
      </c>
      <c r="D20" s="34">
        <v>0</v>
      </c>
      <c r="E20" s="35">
        <v>6.3</v>
      </c>
      <c r="F20" s="21">
        <f t="shared" si="1"/>
        <v>-8.0000000000000071E-2</v>
      </c>
      <c r="G20" s="17">
        <f t="shared" si="0"/>
        <v>-1.2539184952978068E-2</v>
      </c>
    </row>
    <row r="21" spans="1:7" s="31" customFormat="1" ht="28.95" customHeight="1" x14ac:dyDescent="0.3">
      <c r="A21" s="19" t="s">
        <v>24</v>
      </c>
      <c r="B21" s="32">
        <v>1</v>
      </c>
      <c r="C21" s="33">
        <v>1.5</v>
      </c>
      <c r="D21" s="34">
        <v>0</v>
      </c>
      <c r="E21" s="35">
        <v>1</v>
      </c>
      <c r="F21" s="21">
        <f t="shared" si="1"/>
        <v>-0.5</v>
      </c>
      <c r="G21" s="17">
        <f t="shared" si="0"/>
        <v>-0.33333333333333331</v>
      </c>
    </row>
    <row r="22" spans="1:7" s="18" customFormat="1" ht="28.95" customHeight="1" x14ac:dyDescent="0.3">
      <c r="A22" s="24" t="s">
        <v>25</v>
      </c>
      <c r="B22" s="32">
        <v>1</v>
      </c>
      <c r="C22" s="33">
        <v>1.3166310000000001</v>
      </c>
      <c r="D22" s="34">
        <v>0</v>
      </c>
      <c r="E22" s="35">
        <v>1.5</v>
      </c>
      <c r="F22" s="21">
        <f t="shared" si="1"/>
        <v>0.18336899999999989</v>
      </c>
      <c r="G22" s="17">
        <f t="shared" si="0"/>
        <v>0.139271367604135</v>
      </c>
    </row>
    <row r="23" spans="1:7" s="18" customFormat="1" ht="14.4" customHeight="1" x14ac:dyDescent="0.3">
      <c r="A23" s="37" t="s">
        <v>26</v>
      </c>
      <c r="B23" s="38">
        <v>1</v>
      </c>
      <c r="C23" s="33">
        <v>1.5</v>
      </c>
      <c r="D23" s="34"/>
      <c r="E23" s="35">
        <v>1.5</v>
      </c>
      <c r="F23" s="21">
        <f t="shared" si="1"/>
        <v>0</v>
      </c>
      <c r="G23" s="17" t="str">
        <f t="shared" si="0"/>
        <v>N/A</v>
      </c>
    </row>
    <row r="24" spans="1:7" s="18" customFormat="1" ht="14.4" customHeight="1" x14ac:dyDescent="0.3">
      <c r="A24" s="24" t="s">
        <v>27</v>
      </c>
      <c r="B24" s="32">
        <v>1</v>
      </c>
      <c r="C24" s="33">
        <v>14.006849000000001</v>
      </c>
      <c r="D24" s="34">
        <v>0</v>
      </c>
      <c r="E24" s="35">
        <v>13</v>
      </c>
      <c r="F24" s="21">
        <f t="shared" si="1"/>
        <v>-1.0068490000000008</v>
      </c>
      <c r="G24" s="17">
        <f t="shared" si="0"/>
        <v>-7.1882619709829149E-2</v>
      </c>
    </row>
    <row r="25" spans="1:7" ht="13.8" thickBot="1" x14ac:dyDescent="0.3">
      <c r="A25" s="39" t="s">
        <v>28</v>
      </c>
      <c r="B25" s="40"/>
      <c r="C25" s="41">
        <f>SUM(C9:C24)</f>
        <v>188.17347999999996</v>
      </c>
      <c r="D25" s="42">
        <f>SUM(D9:D24)</f>
        <v>0</v>
      </c>
      <c r="E25" s="43">
        <f>SUM(E9:E24)</f>
        <v>166.38</v>
      </c>
      <c r="F25" s="41">
        <f>E25-C25</f>
        <v>-21.79347999999996</v>
      </c>
      <c r="G25" s="44">
        <f>IF(F25=0,"N/A",F25/C25)</f>
        <v>-0.11581589499221658</v>
      </c>
    </row>
    <row r="26" spans="1:7" ht="14.4" customHeight="1" x14ac:dyDescent="0.25">
      <c r="A26" s="45" t="s">
        <v>29</v>
      </c>
      <c r="B26" s="38">
        <v>0.53</v>
      </c>
      <c r="C26" s="79">
        <v>33.124463640000002</v>
      </c>
      <c r="D26" s="47">
        <v>0</v>
      </c>
      <c r="E26" s="48">
        <v>33.125</v>
      </c>
      <c r="F26" s="46">
        <f>E26-C26</f>
        <v>5.3635999999812611E-4</v>
      </c>
      <c r="G26" s="36">
        <f>IF(F26=0,"N/A",F26/C26)</f>
        <v>1.6192262185052728E-5</v>
      </c>
    </row>
    <row r="27" spans="1:7" ht="14.4" customHeight="1" x14ac:dyDescent="0.25">
      <c r="A27" s="19" t="s">
        <v>46</v>
      </c>
      <c r="B27" s="32">
        <v>0.55000000000000004</v>
      </c>
      <c r="C27" s="80">
        <v>2.6730000000000005</v>
      </c>
      <c r="D27" s="34"/>
      <c r="E27" s="35">
        <v>2.2000000000000002</v>
      </c>
      <c r="F27" s="33">
        <v>-0.47300000000000031</v>
      </c>
      <c r="G27" s="36">
        <v>-0.17695473251028815</v>
      </c>
    </row>
    <row r="28" spans="1:7" ht="15.6" customHeight="1" x14ac:dyDescent="0.25">
      <c r="A28" s="49" t="s">
        <v>30</v>
      </c>
      <c r="B28" s="32">
        <v>0.62</v>
      </c>
      <c r="C28" s="80">
        <v>52.264763719999998</v>
      </c>
      <c r="D28" s="34">
        <v>0</v>
      </c>
      <c r="E28" s="35">
        <v>51.2988</v>
      </c>
      <c r="F28" s="33">
        <v>-0.96719999999999828</v>
      </c>
      <c r="G28" s="36">
        <v>-1.8505338078291782E-2</v>
      </c>
    </row>
    <row r="29" spans="1:7" ht="14.4" customHeight="1" x14ac:dyDescent="0.25">
      <c r="A29" s="19" t="s">
        <v>42</v>
      </c>
      <c r="B29" s="32">
        <v>0.63</v>
      </c>
      <c r="C29" s="80">
        <v>35.525489579999999</v>
      </c>
      <c r="D29" s="34">
        <v>0</v>
      </c>
      <c r="E29" s="35">
        <v>36.225000000000001</v>
      </c>
      <c r="F29" s="33">
        <f t="shared" ref="F29:F37" si="2">E29-C29</f>
        <v>0.69951042000000285</v>
      </c>
      <c r="G29" s="36">
        <f t="shared" ref="G29:G37" si="3">IF(F29=0,"N/A",F29/C29)</f>
        <v>1.9690380858081419E-2</v>
      </c>
    </row>
    <row r="30" spans="1:7" ht="14.4" customHeight="1" x14ac:dyDescent="0.25">
      <c r="A30" s="49" t="s">
        <v>31</v>
      </c>
      <c r="B30" s="38">
        <v>0.63</v>
      </c>
      <c r="C30" s="80">
        <v>209.37601376999999</v>
      </c>
      <c r="D30" s="34"/>
      <c r="E30" s="35">
        <v>155.3202</v>
      </c>
      <c r="F30" s="33">
        <f t="shared" si="2"/>
        <v>-54.055813769999986</v>
      </c>
      <c r="G30" s="36">
        <f t="shared" si="3"/>
        <v>-0.25817577093324751</v>
      </c>
    </row>
    <row r="31" spans="1:7" ht="14.4" customHeight="1" x14ac:dyDescent="0.25">
      <c r="A31" s="77" t="s">
        <v>43</v>
      </c>
      <c r="B31" s="38">
        <v>0.56000000000000005</v>
      </c>
      <c r="C31" s="80">
        <v>58.672932640000006</v>
      </c>
      <c r="D31" s="34">
        <v>0</v>
      </c>
      <c r="E31" s="35">
        <v>54.040000000000006</v>
      </c>
      <c r="F31" s="33">
        <f t="shared" si="2"/>
        <v>-4.6329326399999999</v>
      </c>
      <c r="G31" s="36">
        <f t="shared" si="3"/>
        <v>-7.8962009082217219E-2</v>
      </c>
    </row>
    <row r="32" spans="1:7" ht="26.4" x14ac:dyDescent="0.25">
      <c r="A32" s="81" t="s">
        <v>49</v>
      </c>
      <c r="B32" s="38">
        <v>0.51</v>
      </c>
      <c r="C32" s="80">
        <v>22.62</v>
      </c>
      <c r="D32" s="34">
        <v>0</v>
      </c>
      <c r="E32" s="35">
        <v>12.75</v>
      </c>
      <c r="F32" s="33">
        <f t="shared" si="2"/>
        <v>-9.870000000000001</v>
      </c>
      <c r="G32" s="36">
        <f t="shared" si="3"/>
        <v>-0.43633952254641911</v>
      </c>
    </row>
    <row r="33" spans="1:9" ht="14.4" customHeight="1" x14ac:dyDescent="0.25">
      <c r="A33" s="77" t="s">
        <v>44</v>
      </c>
      <c r="B33" s="38">
        <v>0.53</v>
      </c>
      <c r="C33" s="80">
        <v>3.1412623000000002</v>
      </c>
      <c r="D33" s="34">
        <v>0</v>
      </c>
      <c r="E33" s="35">
        <v>5.9253999999999998</v>
      </c>
      <c r="F33" s="33">
        <f t="shared" si="2"/>
        <v>2.7841376999999996</v>
      </c>
      <c r="G33" s="36">
        <f t="shared" si="3"/>
        <v>0.88631175435429232</v>
      </c>
    </row>
    <row r="34" spans="1:9" ht="14.4" customHeight="1" x14ac:dyDescent="0.25">
      <c r="A34" s="25" t="s">
        <v>32</v>
      </c>
      <c r="B34" s="32">
        <v>0.61</v>
      </c>
      <c r="C34" s="80">
        <v>39.344163689999995</v>
      </c>
      <c r="D34" s="34">
        <v>0</v>
      </c>
      <c r="E34" s="35">
        <v>32.872900000000001</v>
      </c>
      <c r="F34" s="33">
        <f t="shared" si="2"/>
        <v>-6.4712636899999936</v>
      </c>
      <c r="G34" s="36">
        <f t="shared" si="3"/>
        <v>-0.16447836433856589</v>
      </c>
      <c r="I34" s="50"/>
    </row>
    <row r="35" spans="1:9" ht="15.6" customHeight="1" x14ac:dyDescent="0.25">
      <c r="A35" s="51" t="s">
        <v>33</v>
      </c>
      <c r="B35" s="52">
        <v>0.59</v>
      </c>
      <c r="C35" s="80">
        <v>82.92</v>
      </c>
      <c r="D35" s="53">
        <v>0</v>
      </c>
      <c r="E35" s="54">
        <v>44.25</v>
      </c>
      <c r="F35" s="33">
        <f t="shared" si="2"/>
        <v>-38.67</v>
      </c>
      <c r="G35" s="36">
        <f t="shared" si="3"/>
        <v>-0.46635311143270625</v>
      </c>
    </row>
    <row r="36" spans="1:9" ht="15.6" customHeight="1" x14ac:dyDescent="0.25">
      <c r="A36" s="78" t="s">
        <v>45</v>
      </c>
      <c r="B36" s="52">
        <v>0.55000000000000004</v>
      </c>
      <c r="C36" s="80">
        <v>53.747709950000001</v>
      </c>
      <c r="D36" s="53">
        <v>0</v>
      </c>
      <c r="E36" s="54">
        <v>41.090500000000006</v>
      </c>
      <c r="F36" s="33">
        <f t="shared" si="2"/>
        <v>-12.657209949999995</v>
      </c>
      <c r="G36" s="36">
        <f t="shared" si="3"/>
        <v>-0.23549300913052193</v>
      </c>
    </row>
    <row r="37" spans="1:9" ht="14.4" customHeight="1" x14ac:dyDescent="0.25">
      <c r="A37" s="19" t="s">
        <v>34</v>
      </c>
      <c r="B37" s="32">
        <v>0.5222</v>
      </c>
      <c r="C37" s="80">
        <v>33.474774320000002</v>
      </c>
      <c r="D37" s="34"/>
      <c r="E37" s="35">
        <v>16.900000000000002</v>
      </c>
      <c r="F37" s="33">
        <f t="shared" si="2"/>
        <v>-16.57477432</v>
      </c>
      <c r="G37" s="36">
        <f t="shared" si="3"/>
        <v>-0.49514222744429837</v>
      </c>
    </row>
    <row r="38" spans="1:9" s="11" customFormat="1" ht="15" customHeight="1" thickBot="1" x14ac:dyDescent="0.35">
      <c r="A38" s="55" t="s">
        <v>35</v>
      </c>
      <c r="B38" s="56"/>
      <c r="C38" s="57">
        <f>SUM(C26:C37)</f>
        <v>626.88457360999996</v>
      </c>
      <c r="D38" s="58">
        <f>SUM(D26:D37)</f>
        <v>0</v>
      </c>
      <c r="E38" s="59">
        <f>SUM(E26:E37)</f>
        <v>485.99780000000004</v>
      </c>
      <c r="F38" s="57">
        <f>E38-C38</f>
        <v>-140.88677360999992</v>
      </c>
      <c r="G38" s="60">
        <f>IF(F38=0,"N/A",F38/C38)</f>
        <v>-0.22474117172589572</v>
      </c>
    </row>
    <row r="39" spans="1:9" ht="14.4" customHeight="1" x14ac:dyDescent="0.25">
      <c r="A39" s="61" t="s">
        <v>36</v>
      </c>
      <c r="B39" s="62">
        <v>1</v>
      </c>
      <c r="C39" s="63">
        <v>160.03</v>
      </c>
      <c r="D39" s="64"/>
      <c r="E39" s="65">
        <v>100</v>
      </c>
      <c r="F39" s="63">
        <f>E39-C39</f>
        <v>-60.03</v>
      </c>
      <c r="G39" s="66">
        <f>IF(F39=0,"N/A",F39/C39)</f>
        <v>-0.37511716553146285</v>
      </c>
    </row>
    <row r="40" spans="1:9" s="11" customFormat="1" ht="15" customHeight="1" thickBot="1" x14ac:dyDescent="0.35">
      <c r="A40" s="67" t="s">
        <v>37</v>
      </c>
      <c r="B40" s="68"/>
      <c r="C40" s="69">
        <f>SUM(C39)</f>
        <v>160.03</v>
      </c>
      <c r="D40" s="8">
        <f>SUM(D39)</f>
        <v>0</v>
      </c>
      <c r="E40" s="70">
        <f>SUM(E39)</f>
        <v>100</v>
      </c>
      <c r="F40" s="69">
        <f>E40-C40</f>
        <v>-60.03</v>
      </c>
      <c r="G40" s="71">
        <f>IF(F40=0,"N/A",F40/C40)</f>
        <v>-0.37511716553146285</v>
      </c>
    </row>
    <row r="41" spans="1:9" s="73" customFormat="1" ht="11.4" x14ac:dyDescent="0.2">
      <c r="A41" s="72" t="s">
        <v>38</v>
      </c>
    </row>
    <row r="42" spans="1:9" s="73" customFormat="1" ht="14.4" customHeight="1" x14ac:dyDescent="0.2">
      <c r="A42" s="82" t="s">
        <v>39</v>
      </c>
      <c r="B42" s="82"/>
      <c r="C42" s="82"/>
      <c r="D42" s="82"/>
      <c r="E42" s="82"/>
      <c r="F42" s="82"/>
      <c r="G42" s="82"/>
    </row>
    <row r="43" spans="1:9" s="74" customFormat="1" ht="30" customHeight="1" x14ac:dyDescent="0.3">
      <c r="A43" s="83" t="s">
        <v>40</v>
      </c>
      <c r="B43" s="83"/>
      <c r="C43" s="83"/>
      <c r="D43" s="83"/>
      <c r="E43" s="83"/>
      <c r="F43" s="83"/>
      <c r="G43" s="83"/>
    </row>
    <row r="44" spans="1:9" s="74" customFormat="1" ht="14.4" customHeight="1" x14ac:dyDescent="0.3">
      <c r="A44" s="83" t="s">
        <v>41</v>
      </c>
      <c r="B44" s="83"/>
      <c r="C44" s="83"/>
      <c r="D44" s="83"/>
      <c r="E44" s="83"/>
      <c r="F44" s="75"/>
      <c r="G44" s="75"/>
    </row>
    <row r="45" spans="1:9" ht="15.6" x14ac:dyDescent="0.25">
      <c r="A45" s="1" t="s">
        <v>47</v>
      </c>
    </row>
    <row r="46" spans="1:9" x14ac:dyDescent="0.25">
      <c r="A46" s="76"/>
      <c r="B46" s="76"/>
      <c r="C46" s="76"/>
      <c r="D46" s="76"/>
      <c r="E46" s="76"/>
      <c r="F46" s="76"/>
      <c r="G46" s="76"/>
    </row>
  </sheetData>
  <mergeCells count="13">
    <mergeCell ref="A42:G42"/>
    <mergeCell ref="A43:G43"/>
    <mergeCell ref="A44:E44"/>
    <mergeCell ref="A1:G1"/>
    <mergeCell ref="A2:G2"/>
    <mergeCell ref="A3:G3"/>
    <mergeCell ref="A4:G4"/>
    <mergeCell ref="B5:B7"/>
    <mergeCell ref="C5:C7"/>
    <mergeCell ref="D5:D7"/>
    <mergeCell ref="E5:E7"/>
    <mergeCell ref="F5:G6"/>
    <mergeCell ref="A6:A7"/>
  </mergeCells>
  <printOptions horizontalCentered="1"/>
  <pageMargins left="0.5" right="0.5" top="0.5" bottom="0.5" header="0.3" footer="0.3"/>
  <pageSetup scale="84" orientation="portrait" r:id="rId1"/>
  <headerFooter>
    <oddFooter>&amp;L&amp;"Times New Roman,Regular"&amp;A&amp;R&amp;"Times New Roman,Regular"Page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BP Summary</vt:lpstr>
      <vt:lpstr>'BP 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Amanda E.</dc:creator>
  <cp:lastModifiedBy>Oxenrider, Clinton J.</cp:lastModifiedBy>
  <cp:lastPrinted>2017-05-19T11:56:09Z</cp:lastPrinted>
  <dcterms:created xsi:type="dcterms:W3CDTF">2017-05-01T15:27:05Z</dcterms:created>
  <dcterms:modified xsi:type="dcterms:W3CDTF">2017-05-23T16:19:47Z</dcterms:modified>
</cp:coreProperties>
</file>