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3040" windowHeight="8796"/>
  </bookViews>
  <sheets>
    <sheet name="MPS Facilities" sheetId="1" r:id="rId1"/>
  </sheets>
  <definedNames>
    <definedName name="_xlnm.Print_Area" localSheetId="0">'MPS Facilities'!$A$1:$F$29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D21" i="1"/>
  <c r="E21" i="1" s="1"/>
  <c r="C21" i="1"/>
  <c r="C5" i="1" s="1"/>
  <c r="B21" i="1"/>
  <c r="E20" i="1"/>
  <c r="F20" i="1" s="1"/>
  <c r="F19" i="1"/>
  <c r="E19" i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D12" i="1"/>
  <c r="E12" i="1" s="1"/>
  <c r="F12" i="1" s="1"/>
  <c r="B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D5" i="1"/>
  <c r="E5" i="1" s="1"/>
  <c r="B5" i="1"/>
  <c r="F5" i="1" s="1"/>
  <c r="F21" i="1" l="1"/>
</calcChain>
</file>

<file path=xl/sharedStrings.xml><?xml version="1.0" encoding="utf-8"?>
<sst xmlns="http://schemas.openxmlformats.org/spreadsheetml/2006/main" count="33" uniqueCount="33">
  <si>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</si>
  <si>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</si>
  <si>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</si>
  <si>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</si>
  <si>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</si>
  <si>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</si>
  <si>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</si>
  <si>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</si>
  <si>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MPS Funding for Facilities</t>
  </si>
  <si>
    <t>Arecibo Observatory</t>
  </si>
  <si>
    <t>Atacama Large Millimeter Array (ALMA)</t>
  </si>
  <si>
    <r>
      <t>Cornell High Energy Synchrotron (CHESS)</t>
    </r>
    <r>
      <rPr>
        <vertAlign val="superscript"/>
        <sz val="10"/>
        <color theme="1"/>
        <rFont val="Arial"/>
        <family val="2"/>
      </rPr>
      <t>1</t>
    </r>
  </si>
  <si>
    <r>
      <t>Daniel K. Inouye Solar Telescope (DKIST)</t>
    </r>
    <r>
      <rPr>
        <vertAlign val="superscript"/>
        <sz val="10"/>
        <color theme="1"/>
        <rFont val="Arial"/>
        <family val="2"/>
      </rPr>
      <t>2</t>
    </r>
  </si>
  <si>
    <t>Gemini Observatory</t>
  </si>
  <si>
    <t>IceCube Neutrino Observatory (IceCube)</t>
  </si>
  <si>
    <r>
      <t>Large Hadron Collider (LHC)</t>
    </r>
    <r>
      <rPr>
        <vertAlign val="superscript"/>
        <sz val="10"/>
        <color theme="1"/>
        <rFont val="Arial"/>
        <family val="2"/>
      </rPr>
      <t>3</t>
    </r>
  </si>
  <si>
    <t>Large Synoptic Survey Telescope (LSST)</t>
  </si>
  <si>
    <r>
      <t>Laser Interferometer Gravitational Wave Observatory (LIGO)</t>
    </r>
    <r>
      <rPr>
        <vertAlign val="superscript"/>
        <sz val="10"/>
        <color theme="1"/>
        <rFont val="Arial"/>
        <family val="2"/>
      </rPr>
      <t>4</t>
    </r>
  </si>
  <si>
    <r>
      <t>National High-Magnetic Field Laboratory (NHMFL)</t>
    </r>
    <r>
      <rPr>
        <vertAlign val="superscript"/>
        <sz val="10"/>
        <color theme="1"/>
        <rFont val="Arial"/>
        <family val="2"/>
      </rPr>
      <t>5</t>
    </r>
  </si>
  <si>
    <t>National Nanotechnology Coordinated Infrastructure (NNCI)</t>
  </si>
  <si>
    <t>National Optical Astronomy Observatories (NOAO)</t>
  </si>
  <si>
    <t>National Radio Astronomy Observatories (NRAO)</t>
  </si>
  <si>
    <r>
      <t>National Solar Observatory (NSO)</t>
    </r>
    <r>
      <rPr>
        <vertAlign val="superscript"/>
        <sz val="10"/>
        <color theme="1"/>
        <rFont val="Arial"/>
        <family val="2"/>
      </rPr>
      <t>6</t>
    </r>
  </si>
  <si>
    <t>National Superconducting Cyclotron Laboratory (NSCL)</t>
  </si>
  <si>
    <t>Other MPS Facilities:</t>
  </si>
  <si>
    <t xml:space="preserve">   Center for High Resolution Neutron Scattering (CHRNS)</t>
  </si>
  <si>
    <t xml:space="preserve">   Other Astronomical Facilities (LBO, GBO)</t>
  </si>
  <si>
    <r>
      <t>1</t>
    </r>
    <r>
      <rPr>
        <sz val="9"/>
        <rFont val="Arial"/>
        <family val="2"/>
      </rPr>
      <t>Includes forward funding of $8.20 million in FY 2017.</t>
    </r>
  </si>
  <si>
    <r>
      <t>2</t>
    </r>
    <r>
      <rPr>
        <sz val="9"/>
        <rFont val="Arial"/>
        <family val="2"/>
      </rPr>
      <t>Includes $2.0 million per year for cultural mitigation activities as required by the compliance process.</t>
    </r>
  </si>
  <si>
    <r>
      <t>3</t>
    </r>
    <r>
      <rPr>
        <sz val="9"/>
        <rFont val="Arial"/>
        <family val="2"/>
      </rPr>
      <t>Excludes $5.71 million in FY 2017 and $6.30 million in FY 2019 for High-Lumosity LHC Upgrade planning.</t>
    </r>
  </si>
  <si>
    <r>
      <t>4</t>
    </r>
    <r>
      <rPr>
        <sz val="9"/>
        <color theme="1"/>
        <rFont val="Arial"/>
        <family val="2"/>
      </rPr>
      <t>Includes one-time supplemental funding of $2.50 million in FY 2017 for a critical vacuum repair.</t>
    </r>
  </si>
  <si>
    <r>
      <t>5</t>
    </r>
    <r>
      <rPr>
        <sz val="9"/>
        <rFont val="Arial"/>
        <family val="2"/>
      </rPr>
      <t>CHE and DMR forward funded NHMFL by $1.92 million and $10.73 million respectively in FY 2016. This reduced the FY 2017 total needed by $12.65 million.</t>
    </r>
  </si>
  <si>
    <r>
      <t>6</t>
    </r>
    <r>
      <rPr>
        <sz val="9"/>
        <color theme="1"/>
        <rFont val="Arial"/>
        <family val="2"/>
      </rPr>
      <t>Excludes $11.50 million in FY 2017 and $16.50 million in FY 2019 for operations and maintenance support for the DKIST construction project. This funding is included in the DKIST total presented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</si>
</sst>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trike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6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right"/>
    </xf>
    <xf numFmtId="0" fontId="1" fillId="0" borderId="0" xfId="0" applyFont="1" applyFill="1" applyProtection="1"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6" fontId="2" fillId="0" borderId="0" xfId="0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1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F1"/>
    </sheetView>
  </sheetViews>
  <sheetFormatPr defaultColWidth="8.88671875" defaultRowHeight="13.2" x14ac:dyDescent="0.25"/>
  <cols>
    <col min="1" max="1" width="52.109375" style="3" bestFit="1" customWidth="1"/>
    <col min="2" max="2" width="8.88671875" style="3"/>
    <col min="3" max="3" width="8.33203125" style="3" customWidth="1"/>
    <col min="4" max="4" width="8.6640625" style="3" customWidth="1"/>
    <col min="5" max="16384" width="8.88671875" style="3"/>
  </cols>
  <sheetData>
    <row r="1" spans="1:6" s="2" customFormat="1" x14ac:dyDescent="0.3">
      <c r="A1" s="26" t="s">
        <v>8</v>
      </c>
      <c r="B1" s="26"/>
      <c r="C1" s="26"/>
      <c r="D1" s="26"/>
      <c r="E1" s="26"/>
      <c r="F1" s="26"/>
    </row>
    <row r="2" spans="1:6" ht="13.8" thickBot="1" x14ac:dyDescent="0.3">
      <c r="A2" s="27" t="s">
        <v>0</v>
      </c>
      <c r="B2" s="27"/>
      <c r="C2" s="27"/>
      <c r="D2" s="27"/>
      <c r="E2" s="27"/>
      <c r="F2" s="27"/>
    </row>
    <row r="3" spans="1:6" ht="25.8" customHeight="1" x14ac:dyDescent="0.25">
      <c r="A3" s="4"/>
      <c r="B3" s="28" t="s">
        <v>1</v>
      </c>
      <c r="C3" s="28" t="s">
        <v>2</v>
      </c>
      <c r="D3" s="28" t="s">
        <v>3</v>
      </c>
      <c r="E3" s="30" t="s">
        <v>4</v>
      </c>
      <c r="F3" s="31"/>
    </row>
    <row r="4" spans="1:6" x14ac:dyDescent="0.25">
      <c r="A4" s="5"/>
      <c r="B4" s="29"/>
      <c r="C4" s="29"/>
      <c r="D4" s="29"/>
      <c r="E4" s="6" t="s">
        <v>5</v>
      </c>
      <c r="F4" s="6" t="s">
        <v>6</v>
      </c>
    </row>
    <row r="5" spans="1:6" x14ac:dyDescent="0.25">
      <c r="A5" s="7" t="s">
        <v>7</v>
      </c>
      <c r="B5" s="8">
        <f>SUM(B6:B21)</f>
        <v>289.17</v>
      </c>
      <c r="C5" s="8">
        <f>SUM(C6:C21)</f>
        <v>0</v>
      </c>
      <c r="D5" s="8">
        <f>SUM(D6:D21)</f>
        <v>298.37</v>
      </c>
      <c r="E5" s="9">
        <f>D5-B5</f>
        <v>9.1999999999999886</v>
      </c>
      <c r="F5" s="10">
        <f>IF(B5=0,"N/A",E5/B5)</f>
        <v>3.1815195213887981E-2</v>
      </c>
    </row>
    <row r="6" spans="1:6" x14ac:dyDescent="0.25">
      <c r="A6" s="3" t="s">
        <v>9</v>
      </c>
      <c r="B6" s="1">
        <v>3.9</v>
      </c>
      <c r="C6" s="1">
        <v>0</v>
      </c>
      <c r="D6" s="1">
        <v>3.05</v>
      </c>
      <c r="E6" s="11">
        <f>D6-B6</f>
        <v>-0.85000000000000009</v>
      </c>
      <c r="F6" s="12">
        <f t="shared" ref="F6:F23" si="0">IF(B6=0,"N/A",E6/B6)</f>
        <v>-0.21794871794871798</v>
      </c>
    </row>
    <row r="7" spans="1:6" x14ac:dyDescent="0.25">
      <c r="A7" s="3" t="s">
        <v>10</v>
      </c>
      <c r="B7" s="1">
        <v>44.98</v>
      </c>
      <c r="C7" s="1">
        <v>0</v>
      </c>
      <c r="D7" s="1">
        <v>40.28</v>
      </c>
      <c r="E7" s="11">
        <f t="shared" ref="E7:E23" si="1">D7-B7</f>
        <v>-4.6999999999999957</v>
      </c>
      <c r="F7" s="12">
        <f t="shared" si="0"/>
        <v>-0.10449088483770556</v>
      </c>
    </row>
    <row r="8" spans="1:6" ht="15.6" x14ac:dyDescent="0.25">
      <c r="A8" s="3" t="s">
        <v>11</v>
      </c>
      <c r="B8" s="1">
        <v>16.2</v>
      </c>
      <c r="C8" s="1">
        <v>0</v>
      </c>
      <c r="D8" s="1">
        <v>10</v>
      </c>
      <c r="E8" s="11">
        <f t="shared" si="1"/>
        <v>-6.1999999999999993</v>
      </c>
      <c r="F8" s="12">
        <f t="shared" si="0"/>
        <v>-0.38271604938271603</v>
      </c>
    </row>
    <row r="9" spans="1:6" ht="15.6" x14ac:dyDescent="0.25">
      <c r="A9" s="3" t="s">
        <v>12</v>
      </c>
      <c r="B9" s="1">
        <v>13.5</v>
      </c>
      <c r="C9" s="1">
        <v>0</v>
      </c>
      <c r="D9" s="1">
        <v>18.5</v>
      </c>
      <c r="E9" s="11">
        <f t="shared" si="1"/>
        <v>5</v>
      </c>
      <c r="F9" s="12">
        <f t="shared" si="0"/>
        <v>0.37037037037037035</v>
      </c>
    </row>
    <row r="10" spans="1:6" s="13" customFormat="1" x14ac:dyDescent="0.25">
      <c r="A10" s="3" t="s">
        <v>13</v>
      </c>
      <c r="B10" s="1">
        <v>24.24</v>
      </c>
      <c r="C10" s="1">
        <v>0</v>
      </c>
      <c r="D10" s="1">
        <v>21.66</v>
      </c>
      <c r="E10" s="11">
        <f t="shared" si="1"/>
        <v>-2.5799999999999983</v>
      </c>
      <c r="F10" s="12">
        <f t="shared" si="0"/>
        <v>-0.10643564356435638</v>
      </c>
    </row>
    <row r="11" spans="1:6" s="13" customFormat="1" x14ac:dyDescent="0.25">
      <c r="A11" s="14" t="s">
        <v>14</v>
      </c>
      <c r="B11" s="1">
        <v>3.5</v>
      </c>
      <c r="C11" s="1">
        <v>0</v>
      </c>
      <c r="D11" s="1">
        <v>3.5</v>
      </c>
      <c r="E11" s="11">
        <f>D11-B11</f>
        <v>0</v>
      </c>
      <c r="F11" s="12">
        <f t="shared" si="0"/>
        <v>0</v>
      </c>
    </row>
    <row r="12" spans="1:6" s="13" customFormat="1" ht="15.6" x14ac:dyDescent="0.25">
      <c r="A12" s="14" t="s">
        <v>15</v>
      </c>
      <c r="B12" s="1">
        <f>21.71-5.71</f>
        <v>16</v>
      </c>
      <c r="C12" s="1">
        <v>0</v>
      </c>
      <c r="D12" s="1">
        <f>22.3-6.3</f>
        <v>16</v>
      </c>
      <c r="E12" s="11">
        <f t="shared" si="1"/>
        <v>0</v>
      </c>
      <c r="F12" s="12">
        <f t="shared" si="0"/>
        <v>0</v>
      </c>
    </row>
    <row r="13" spans="1:6" s="13" customFormat="1" x14ac:dyDescent="0.25">
      <c r="A13" s="14" t="s">
        <v>16</v>
      </c>
      <c r="B13" s="1">
        <v>0</v>
      </c>
      <c r="C13" s="1">
        <v>0</v>
      </c>
      <c r="D13" s="1">
        <v>0.5</v>
      </c>
      <c r="E13" s="11">
        <f t="shared" si="1"/>
        <v>0.5</v>
      </c>
      <c r="F13" s="12" t="str">
        <f t="shared" si="0"/>
        <v>N/A</v>
      </c>
    </row>
    <row r="14" spans="1:6" s="13" customFormat="1" ht="13.2" customHeight="1" x14ac:dyDescent="0.25">
      <c r="A14" s="15" t="s">
        <v>17</v>
      </c>
      <c r="B14" s="1">
        <v>41.93</v>
      </c>
      <c r="C14" s="1">
        <v>0</v>
      </c>
      <c r="D14" s="1">
        <v>45</v>
      </c>
      <c r="E14" s="11">
        <f t="shared" si="1"/>
        <v>3.0700000000000003</v>
      </c>
      <c r="F14" s="12">
        <f t="shared" si="0"/>
        <v>7.3217266873360373E-2</v>
      </c>
    </row>
    <row r="15" spans="1:6" s="13" customFormat="1" ht="15.6" x14ac:dyDescent="0.25">
      <c r="A15" s="14" t="s">
        <v>18</v>
      </c>
      <c r="B15" s="1">
        <v>23.15</v>
      </c>
      <c r="C15" s="1">
        <v>0</v>
      </c>
      <c r="D15" s="1">
        <v>35.76</v>
      </c>
      <c r="E15" s="11">
        <f t="shared" si="1"/>
        <v>12.61</v>
      </c>
      <c r="F15" s="12">
        <f t="shared" si="0"/>
        <v>0.54470842332613389</v>
      </c>
    </row>
    <row r="16" spans="1:6" s="13" customFormat="1" x14ac:dyDescent="0.25">
      <c r="A16" s="14" t="s">
        <v>19</v>
      </c>
      <c r="B16" s="1">
        <v>2.88</v>
      </c>
      <c r="C16" s="1">
        <v>0</v>
      </c>
      <c r="D16" s="1">
        <v>2.5</v>
      </c>
      <c r="E16" s="11">
        <f t="shared" si="1"/>
        <v>-0.37999999999999989</v>
      </c>
      <c r="F16" s="12">
        <f t="shared" si="0"/>
        <v>-0.13194444444444442</v>
      </c>
    </row>
    <row r="17" spans="1:6" s="13" customFormat="1" x14ac:dyDescent="0.25">
      <c r="A17" s="14" t="s">
        <v>20</v>
      </c>
      <c r="B17" s="1">
        <v>22.99</v>
      </c>
      <c r="C17" s="1">
        <v>0</v>
      </c>
      <c r="D17" s="1">
        <v>20.13</v>
      </c>
      <c r="E17" s="11">
        <f t="shared" si="1"/>
        <v>-2.8599999999999994</v>
      </c>
      <c r="F17" s="12">
        <f t="shared" si="0"/>
        <v>-0.12440191387559807</v>
      </c>
    </row>
    <row r="18" spans="1:6" s="13" customFormat="1" x14ac:dyDescent="0.25">
      <c r="A18" s="14" t="s">
        <v>21</v>
      </c>
      <c r="B18" s="1">
        <v>31.67</v>
      </c>
      <c r="C18" s="1">
        <v>0</v>
      </c>
      <c r="D18" s="1">
        <v>38.85</v>
      </c>
      <c r="E18" s="11">
        <f t="shared" si="1"/>
        <v>7.18</v>
      </c>
      <c r="F18" s="12">
        <f t="shared" si="0"/>
        <v>0.22671297758130721</v>
      </c>
    </row>
    <row r="19" spans="1:6" s="13" customFormat="1" ht="15.6" x14ac:dyDescent="0.25">
      <c r="A19" s="14" t="s">
        <v>22</v>
      </c>
      <c r="B19" s="1">
        <v>6</v>
      </c>
      <c r="C19" s="1">
        <v>0</v>
      </c>
      <c r="D19" s="1">
        <v>4</v>
      </c>
      <c r="E19" s="11">
        <f t="shared" si="1"/>
        <v>-2</v>
      </c>
      <c r="F19" s="12">
        <f t="shared" si="0"/>
        <v>-0.33333333333333331</v>
      </c>
    </row>
    <row r="20" spans="1:6" s="13" customFormat="1" x14ac:dyDescent="0.25">
      <c r="A20" s="14" t="s">
        <v>23</v>
      </c>
      <c r="B20" s="1">
        <v>24</v>
      </c>
      <c r="C20" s="1">
        <v>0</v>
      </c>
      <c r="D20" s="1">
        <v>24</v>
      </c>
      <c r="E20" s="11">
        <f t="shared" si="1"/>
        <v>0</v>
      </c>
      <c r="F20" s="12">
        <f t="shared" si="0"/>
        <v>0</v>
      </c>
    </row>
    <row r="21" spans="1:6" s="13" customFormat="1" x14ac:dyDescent="0.25">
      <c r="A21" s="14" t="s">
        <v>24</v>
      </c>
      <c r="B21" s="1">
        <f>SUM(B22:B23)</f>
        <v>14.229999999999999</v>
      </c>
      <c r="C21" s="1">
        <f>SUM(C22:C23)</f>
        <v>0</v>
      </c>
      <c r="D21" s="1">
        <f>SUM(D22:D23)</f>
        <v>14.64</v>
      </c>
      <c r="E21" s="11">
        <f t="shared" si="1"/>
        <v>0.41000000000000192</v>
      </c>
      <c r="F21" s="12">
        <f t="shared" si="0"/>
        <v>2.881236823612101E-2</v>
      </c>
    </row>
    <row r="22" spans="1:6" s="13" customFormat="1" x14ac:dyDescent="0.25">
      <c r="A22" s="14" t="s">
        <v>25</v>
      </c>
      <c r="B22" s="1">
        <v>2.78</v>
      </c>
      <c r="C22" s="1">
        <v>0</v>
      </c>
      <c r="D22" s="1">
        <v>2.79</v>
      </c>
      <c r="E22" s="11">
        <f>D22-B22</f>
        <v>1.0000000000000231E-2</v>
      </c>
      <c r="F22" s="12">
        <f t="shared" si="0"/>
        <v>3.5971223021583568E-3</v>
      </c>
    </row>
    <row r="23" spans="1:6" ht="13.8" thickBot="1" x14ac:dyDescent="0.3">
      <c r="A23" s="16" t="s">
        <v>26</v>
      </c>
      <c r="B23" s="17">
        <v>11.45</v>
      </c>
      <c r="C23" s="17">
        <v>0</v>
      </c>
      <c r="D23" s="17">
        <v>11.85</v>
      </c>
      <c r="E23" s="18">
        <f t="shared" si="1"/>
        <v>0.40000000000000036</v>
      </c>
      <c r="F23" s="19">
        <f t="shared" si="0"/>
        <v>3.4934497816593919E-2</v>
      </c>
    </row>
    <row r="24" spans="1:6" s="20" customFormat="1" ht="15" customHeight="1" x14ac:dyDescent="0.2">
      <c r="A24" s="22" t="s">
        <v>27</v>
      </c>
      <c r="B24" s="23"/>
      <c r="C24" s="23"/>
      <c r="D24" s="23"/>
      <c r="E24" s="23"/>
      <c r="F24" s="23"/>
    </row>
    <row r="25" spans="1:6" s="20" customFormat="1" ht="16.2" customHeight="1" x14ac:dyDescent="0.2">
      <c r="A25" s="22" t="s">
        <v>28</v>
      </c>
      <c r="B25" s="23"/>
      <c r="C25" s="23"/>
      <c r="D25" s="23"/>
      <c r="E25" s="23"/>
      <c r="F25" s="23"/>
    </row>
    <row r="26" spans="1:6" s="21" customFormat="1" ht="13.8" customHeight="1" x14ac:dyDescent="0.2">
      <c r="A26" s="22" t="s">
        <v>29</v>
      </c>
      <c r="B26" s="23"/>
      <c r="C26" s="23"/>
      <c r="D26" s="23"/>
      <c r="E26" s="23"/>
      <c r="F26" s="23"/>
    </row>
    <row r="27" spans="1:6" s="21" customFormat="1" ht="15" customHeight="1" x14ac:dyDescent="0.2">
      <c r="A27" s="24" t="s">
        <v>30</v>
      </c>
      <c r="B27" s="25"/>
      <c r="C27" s="25"/>
      <c r="D27" s="25"/>
      <c r="E27" s="25"/>
      <c r="F27" s="25"/>
    </row>
    <row r="28" spans="1:6" s="21" customFormat="1" ht="29.4" customHeight="1" x14ac:dyDescent="0.2">
      <c r="A28" s="22" t="s">
        <v>31</v>
      </c>
      <c r="B28" s="23"/>
      <c r="C28" s="23"/>
      <c r="D28" s="23"/>
      <c r="E28" s="23"/>
      <c r="F28" s="23"/>
    </row>
    <row r="29" spans="1:6" s="21" customFormat="1" ht="33" customHeight="1" x14ac:dyDescent="0.2">
      <c r="A29" s="32" t="s">
        <v>32</v>
      </c>
      <c r="B29" s="32"/>
      <c r="C29" s="32"/>
      <c r="D29" s="32"/>
      <c r="E29" s="32"/>
      <c r="F29" s="32"/>
    </row>
    <row r="30" spans="1:6" x14ac:dyDescent="0.25">
      <c r="A30" s="33"/>
      <c r="B30" s="33"/>
      <c r="C30" s="33"/>
      <c r="D30" s="33"/>
      <c r="E30" s="33"/>
      <c r="F30" s="33"/>
    </row>
    <row r="31" spans="1:6" x14ac:dyDescent="0.25">
      <c r="A31" s="34"/>
      <c r="B31" s="34"/>
      <c r="C31" s="34"/>
      <c r="D31" s="34"/>
      <c r="E31" s="34"/>
      <c r="F31" s="34"/>
    </row>
    <row r="32" spans="1:6" x14ac:dyDescent="0.25">
      <c r="A32" s="34"/>
      <c r="B32" s="34"/>
      <c r="C32" s="34"/>
      <c r="D32" s="34"/>
      <c r="E32" s="34"/>
      <c r="F32" s="34"/>
    </row>
  </sheetData>
  <mergeCells count="15">
    <mergeCell ref="A28:F28"/>
    <mergeCell ref="A29:F29"/>
    <mergeCell ref="A30:F30"/>
    <mergeCell ref="A31:F31"/>
    <mergeCell ref="A32:F32"/>
    <mergeCell ref="A24:F24"/>
    <mergeCell ref="A25:F25"/>
    <mergeCell ref="A26:F26"/>
    <mergeCell ref="A27:F27"/>
    <mergeCell ref="A1:F1"/>
    <mergeCell ref="A2:F2"/>
    <mergeCell ref="B3:B4"/>
    <mergeCell ref="C3:C4"/>
    <mergeCell ref="D3:D4"/>
    <mergeCell ref="E3:F3"/>
  </mergeCells>
  <printOptions horizontalCentered="1"/>
  <pageMargins left="0.26" right="0.27" top="0.75" bottom="0.75" header="0.3" footer="0.3"/>
  <pageSetup orientation="portrait" r:id="rId1"/>
  <ignoredErrors>
    <ignoredError sqref="B21:D21 B12:D12 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Facilities</vt:lpstr>
      <vt:lpstr>'MPS Facilities'!Print_Area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cp:lastPrinted>2018-02-27T19:06:29Z</cp:lastPrinted>
  <dcterms:created xsi:type="dcterms:W3CDTF">2018-02-27T18:21:06Z</dcterms:created>
  <dcterms:modified xsi:type="dcterms:W3CDTF">2018-02-28T12:19:02Z</dcterms:modified>
</cp:coreProperties>
</file>