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72" yWindow="72" windowWidth="11016" windowHeight="8628"/>
  </bookViews>
  <sheets>
    <sheet name="AST Funding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E20" i="1"/>
  <c r="E19" i="1"/>
  <c r="F19" i="1" s="1"/>
  <c r="F18" i="1"/>
  <c r="E18" i="1"/>
  <c r="E17" i="1"/>
  <c r="F17" i="1" s="1"/>
  <c r="F16" i="1"/>
  <c r="E16" i="1"/>
  <c r="E15" i="1"/>
  <c r="F15" i="1" s="1"/>
  <c r="F14" i="1"/>
  <c r="E14" i="1"/>
  <c r="E13" i="1"/>
  <c r="F13" i="1" s="1"/>
  <c r="F12" i="1"/>
  <c r="E12" i="1"/>
  <c r="E11" i="1"/>
  <c r="F11" i="1" s="1"/>
  <c r="F10" i="1"/>
  <c r="E10" i="1"/>
  <c r="E9" i="1"/>
  <c r="D9" i="1"/>
  <c r="D6" i="1" s="1"/>
  <c r="E6" i="1" s="1"/>
  <c r="F6" i="1" s="1"/>
  <c r="C9" i="1"/>
  <c r="B9" i="1"/>
  <c r="F9" i="1" s="1"/>
  <c r="F8" i="1"/>
  <c r="E8" i="1"/>
  <c r="E7" i="1"/>
  <c r="F7" i="1" s="1"/>
  <c r="B6" i="1"/>
  <c r="F5" i="1"/>
  <c r="E5" i="1"/>
</calcChain>
</file>

<file path=xl/sharedStrings.xml><?xml version="1.0" encoding="utf-8"?>
<sst xmlns="http://schemas.openxmlformats.org/spreadsheetml/2006/main" count="27" uniqueCount="27">
  <si>
    <t>(Dollars in Millions)</t>
  </si>
  <si>
    <t>FY 2017
Actual</t>
  </si>
  <si>
    <t>FY 2019
Request</t>
  </si>
  <si>
    <t>Amount</t>
  </si>
  <si>
    <t>Percent</t>
  </si>
  <si>
    <t>Research</t>
  </si>
  <si>
    <t>CAREER</t>
  </si>
  <si>
    <t>Education</t>
  </si>
  <si>
    <t>Infrastructure</t>
  </si>
  <si>
    <t>Research Resources</t>
  </si>
  <si>
    <t>FY 2018
(TBD)</t>
  </si>
  <si>
    <t>Change over
FY 2017 Actual</t>
  </si>
  <si>
    <t>AST Funding</t>
  </si>
  <si>
    <t>Large Synoptic Survey Telescope (LSST)</t>
  </si>
  <si>
    <t>National Optical Astronomy Obervatory (NOAO)</t>
  </si>
  <si>
    <t>National Radio Astronomy Obervatory (NRAO)</t>
  </si>
  <si>
    <t>Other Astronomical Obervatories (LBO, GBO)</t>
  </si>
  <si>
    <t>Mid-Scale Innovations Program (MSIP)</t>
  </si>
  <si>
    <t>Arecibo Observatory</t>
  </si>
  <si>
    <r>
      <t>Daniel K. Inouye Solar Telescope (DKIST)</t>
    </r>
    <r>
      <rPr>
        <vertAlign val="superscript"/>
        <sz val="10"/>
        <color theme="1"/>
        <rFont val="Arial"/>
        <family val="2"/>
      </rPr>
      <t>1</t>
    </r>
  </si>
  <si>
    <r>
      <t>National Solar Observatory (NSO)</t>
    </r>
    <r>
      <rPr>
        <vertAlign val="superscript"/>
        <sz val="10"/>
        <color theme="1"/>
        <rFont val="Arial"/>
        <family val="2"/>
      </rPr>
      <t>3</t>
    </r>
  </si>
  <si>
    <r>
      <t>Gemini Obervatory</t>
    </r>
    <r>
      <rPr>
        <vertAlign val="superscript"/>
        <sz val="10"/>
        <color theme="1"/>
        <rFont val="Arial"/>
        <family val="2"/>
      </rPr>
      <t>2</t>
    </r>
  </si>
  <si>
    <t>Total</t>
  </si>
  <si>
    <t>Atacama Large Mm/SubMm Array (ALMA)</t>
  </si>
  <si>
    <r>
      <t>1</t>
    </r>
    <r>
      <rPr>
        <sz val="9"/>
        <rFont val="Arial"/>
        <family val="2"/>
      </rPr>
      <t xml:space="preserve">Includes $2.0 million per year for cultural mitigation activities as required by the compliance process. </t>
    </r>
  </si>
  <si>
    <r>
      <t>2</t>
    </r>
    <r>
      <rPr>
        <sz val="9"/>
        <rFont val="Arial"/>
        <family val="2"/>
      </rPr>
      <t>Includes a technical reobligation of $3.74 million in FY 2017 at the end of an expiring coop. support agreement.</t>
    </r>
  </si>
  <si>
    <r>
      <t>3</t>
    </r>
    <r>
      <rPr>
        <sz val="9"/>
        <color theme="1"/>
        <rFont val="Arial"/>
        <family val="2"/>
      </rPr>
      <t>Excludes $11.50 million in FY 2017 and $16.50 million in FY 2019 for operations and maintenance support for the DKIST construction project. This funding is included within the DKIST line above.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</si>
</sst>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trike/>
      <sz val="9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2" fillId="0" borderId="1" xfId="0" applyFont="1" applyBorder="1" applyAlignment="1" applyProtection="1">
      <protection locked="0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 applyProtection="1">
      <alignment horizontal="right"/>
    </xf>
    <xf numFmtId="165" fontId="2" fillId="0" borderId="1" xfId="0" applyNumberFormat="1" applyFont="1" applyBorder="1" applyAlignment="1" applyProtection="1">
      <alignment horizontal="right"/>
    </xf>
    <xf numFmtId="0" fontId="3" fillId="0" borderId="4" xfId="0" applyFont="1" applyBorder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166" fontId="1" fillId="0" borderId="0" xfId="0" applyNumberFormat="1" applyFont="1" applyAlignment="1" applyProtection="1">
      <alignment horizontal="right" vertical="top"/>
      <protection locked="0"/>
    </xf>
    <xf numFmtId="166" fontId="1" fillId="0" borderId="0" xfId="0" applyNumberFormat="1" applyFont="1" applyAlignment="1" applyProtection="1">
      <alignment horizontal="right" vertical="top"/>
    </xf>
    <xf numFmtId="165" fontId="1" fillId="0" borderId="0" xfId="0" applyNumberFormat="1" applyFont="1" applyAlignment="1" applyProtection="1">
      <alignment horizontal="right" vertical="top"/>
    </xf>
    <xf numFmtId="0" fontId="2" fillId="0" borderId="0" xfId="0" applyFont="1" applyAlignment="1" applyProtection="1">
      <alignment vertical="top"/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166" fontId="1" fillId="0" borderId="0" xfId="0" applyNumberFormat="1" applyFont="1" applyFill="1" applyAlignment="1" applyProtection="1">
      <alignment horizontal="right" vertical="top"/>
      <protection locked="0"/>
    </xf>
    <xf numFmtId="166" fontId="2" fillId="0" borderId="0" xfId="0" applyNumberFormat="1" applyFont="1" applyFill="1" applyAlignment="1" applyProtection="1">
      <alignment horizontal="right" vertical="top"/>
      <protection locked="0"/>
    </xf>
    <xf numFmtId="166" fontId="2" fillId="0" borderId="0" xfId="0" applyNumberFormat="1" applyFont="1" applyFill="1" applyAlignment="1" applyProtection="1">
      <alignment horizontal="right"/>
      <protection locked="0"/>
    </xf>
    <xf numFmtId="166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</xf>
    <xf numFmtId="0" fontId="9" fillId="0" borderId="0" xfId="0" applyFont="1" applyAlignment="1" applyProtection="1">
      <alignment vertical="top" wrapText="1"/>
      <protection locked="0"/>
    </xf>
    <xf numFmtId="0" fontId="5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zoomScaleNormal="100" workbookViewId="0">
      <selection sqref="A1:F1"/>
    </sheetView>
  </sheetViews>
  <sheetFormatPr defaultColWidth="8.6640625" defaultRowHeight="13.2" x14ac:dyDescent="0.25"/>
  <cols>
    <col min="1" max="1" width="40.33203125" style="2" customWidth="1"/>
    <col min="2" max="2" width="8.6640625" style="2" customWidth="1"/>
    <col min="3" max="3" width="8.109375" style="2" customWidth="1"/>
    <col min="4" max="4" width="8.6640625" style="2" customWidth="1"/>
    <col min="5" max="5" width="8.33203125" style="2" customWidth="1"/>
    <col min="6" max="6" width="8.6640625" style="2" customWidth="1"/>
    <col min="7" max="16384" width="8.6640625" style="2"/>
  </cols>
  <sheetData>
    <row r="1" spans="1:6" s="1" customFormat="1" ht="13.5" customHeight="1" x14ac:dyDescent="0.3">
      <c r="A1" s="35" t="s">
        <v>12</v>
      </c>
      <c r="B1" s="35"/>
      <c r="C1" s="35"/>
      <c r="D1" s="35"/>
      <c r="E1" s="35"/>
      <c r="F1" s="35"/>
    </row>
    <row r="2" spans="1:6" ht="13.5" customHeight="1" thickBot="1" x14ac:dyDescent="0.3">
      <c r="A2" s="36" t="s">
        <v>0</v>
      </c>
      <c r="B2" s="36"/>
      <c r="C2" s="36"/>
      <c r="D2" s="36"/>
      <c r="E2" s="36"/>
      <c r="F2" s="36"/>
    </row>
    <row r="3" spans="1:6" ht="25.5" customHeight="1" x14ac:dyDescent="0.25">
      <c r="A3" s="3"/>
      <c r="B3" s="37" t="s">
        <v>1</v>
      </c>
      <c r="C3" s="37" t="s">
        <v>10</v>
      </c>
      <c r="D3" s="37" t="s">
        <v>2</v>
      </c>
      <c r="E3" s="39" t="s">
        <v>11</v>
      </c>
      <c r="F3" s="40"/>
    </row>
    <row r="4" spans="1:6" ht="13.5" customHeight="1" x14ac:dyDescent="0.25">
      <c r="A4" s="4"/>
      <c r="B4" s="38"/>
      <c r="C4" s="38"/>
      <c r="D4" s="38"/>
      <c r="E4" s="31" t="s">
        <v>3</v>
      </c>
      <c r="F4" s="31" t="s">
        <v>4</v>
      </c>
    </row>
    <row r="5" spans="1:6" ht="13.5" customHeight="1" x14ac:dyDescent="0.25">
      <c r="A5" s="16" t="s">
        <v>22</v>
      </c>
      <c r="B5" s="5">
        <v>252.05</v>
      </c>
      <c r="C5" s="5">
        <v>0</v>
      </c>
      <c r="D5" s="5">
        <v>230.69</v>
      </c>
      <c r="E5" s="6">
        <f>D5-B5</f>
        <v>-21.360000000000014</v>
      </c>
      <c r="F5" s="7">
        <f>IF(B5=0,"N/A",E5/B5)</f>
        <v>-8.4745090259869121E-2</v>
      </c>
    </row>
    <row r="6" spans="1:6" ht="13.5" customHeight="1" x14ac:dyDescent="0.25">
      <c r="A6" s="19" t="s">
        <v>5</v>
      </c>
      <c r="B6" s="27">
        <f>B5-B8-B9</f>
        <v>60.430000000000035</v>
      </c>
      <c r="C6" s="20">
        <v>0</v>
      </c>
      <c r="D6" s="27">
        <f>D5-D8-D9</f>
        <v>55.170000000000016</v>
      </c>
      <c r="E6" s="21">
        <f>D6-B6</f>
        <v>-5.2600000000000193</v>
      </c>
      <c r="F6" s="22">
        <f>IF(B6=0,"N/A",E6/B6)</f>
        <v>-8.7042859506867715E-2</v>
      </c>
    </row>
    <row r="7" spans="1:6" ht="13.5" customHeight="1" x14ac:dyDescent="0.25">
      <c r="A7" s="23" t="s">
        <v>6</v>
      </c>
      <c r="B7" s="24">
        <v>4.83</v>
      </c>
      <c r="C7" s="24">
        <v>0</v>
      </c>
      <c r="D7" s="28">
        <v>4.9000000000000004</v>
      </c>
      <c r="E7" s="25">
        <f t="shared" ref="E7:E20" si="0">D7-B7</f>
        <v>7.0000000000000284E-2</v>
      </c>
      <c r="F7" s="26">
        <f t="shared" ref="F7:F20" si="1">IF(B7=0,"N/A",E7/B7)</f>
        <v>1.4492753623188465E-2</v>
      </c>
    </row>
    <row r="8" spans="1:6" ht="13.5" customHeight="1" x14ac:dyDescent="0.25">
      <c r="A8" s="19" t="s">
        <v>7</v>
      </c>
      <c r="B8" s="20">
        <v>4.24</v>
      </c>
      <c r="C8" s="20">
        <v>0</v>
      </c>
      <c r="D8" s="27">
        <v>5.7</v>
      </c>
      <c r="E8" s="21">
        <f t="shared" si="0"/>
        <v>1.46</v>
      </c>
      <c r="F8" s="22">
        <f t="shared" si="1"/>
        <v>0.34433962264150941</v>
      </c>
    </row>
    <row r="9" spans="1:6" ht="13.5" customHeight="1" x14ac:dyDescent="0.25">
      <c r="A9" s="19" t="s">
        <v>8</v>
      </c>
      <c r="B9" s="20">
        <f>SUM(B10:B20)</f>
        <v>187.37999999999997</v>
      </c>
      <c r="C9" s="20">
        <f>SUM(C10:C20)</f>
        <v>0</v>
      </c>
      <c r="D9" s="27">
        <f>SUM(D10:D20)</f>
        <v>169.82</v>
      </c>
      <c r="E9" s="21">
        <f t="shared" si="0"/>
        <v>-17.559999999999974</v>
      </c>
      <c r="F9" s="22">
        <f t="shared" si="1"/>
        <v>-9.3713309851638255E-2</v>
      </c>
    </row>
    <row r="10" spans="1:6" ht="13.5" customHeight="1" x14ac:dyDescent="0.25">
      <c r="A10" s="8" t="s">
        <v>18</v>
      </c>
      <c r="B10" s="9">
        <v>3.9</v>
      </c>
      <c r="C10" s="9">
        <v>0</v>
      </c>
      <c r="D10" s="29">
        <v>3.05</v>
      </c>
      <c r="E10" s="10">
        <f t="shared" si="0"/>
        <v>-0.85000000000000009</v>
      </c>
      <c r="F10" s="11">
        <f t="shared" si="1"/>
        <v>-0.21794871794871798</v>
      </c>
    </row>
    <row r="11" spans="1:6" ht="13.5" customHeight="1" x14ac:dyDescent="0.25">
      <c r="A11" s="17" t="s">
        <v>23</v>
      </c>
      <c r="B11" s="9">
        <v>44.98</v>
      </c>
      <c r="C11" s="9">
        <v>0</v>
      </c>
      <c r="D11" s="29">
        <v>40.28</v>
      </c>
      <c r="E11" s="10">
        <f t="shared" si="0"/>
        <v>-4.6999999999999957</v>
      </c>
      <c r="F11" s="11">
        <f t="shared" si="1"/>
        <v>-0.10449088483770556</v>
      </c>
    </row>
    <row r="12" spans="1:6" ht="15" customHeight="1" x14ac:dyDescent="0.25">
      <c r="A12" s="8" t="s">
        <v>19</v>
      </c>
      <c r="B12" s="9">
        <v>13.5</v>
      </c>
      <c r="C12" s="9">
        <v>0</v>
      </c>
      <c r="D12" s="29">
        <v>18.5</v>
      </c>
      <c r="E12" s="10">
        <f t="shared" si="0"/>
        <v>5</v>
      </c>
      <c r="F12" s="11">
        <f t="shared" si="1"/>
        <v>0.37037037037037035</v>
      </c>
    </row>
    <row r="13" spans="1:6" ht="15" customHeight="1" x14ac:dyDescent="0.25">
      <c r="A13" s="8" t="s">
        <v>21</v>
      </c>
      <c r="B13" s="9">
        <v>24.24</v>
      </c>
      <c r="C13" s="9">
        <v>0</v>
      </c>
      <c r="D13" s="29">
        <v>21.66</v>
      </c>
      <c r="E13" s="10">
        <f t="shared" si="0"/>
        <v>-2.5799999999999983</v>
      </c>
      <c r="F13" s="11">
        <f t="shared" si="1"/>
        <v>-0.10643564356435638</v>
      </c>
    </row>
    <row r="14" spans="1:6" ht="13.5" customHeight="1" x14ac:dyDescent="0.25">
      <c r="A14" s="8" t="s">
        <v>13</v>
      </c>
      <c r="B14" s="9">
        <v>0</v>
      </c>
      <c r="C14" s="9">
        <v>0</v>
      </c>
      <c r="D14" s="29">
        <v>0.5</v>
      </c>
      <c r="E14" s="10">
        <f t="shared" si="0"/>
        <v>0.5</v>
      </c>
      <c r="F14" s="11" t="str">
        <f t="shared" si="1"/>
        <v>N/A</v>
      </c>
    </row>
    <row r="15" spans="1:6" ht="13.5" customHeight="1" x14ac:dyDescent="0.25">
      <c r="A15" s="8" t="s">
        <v>14</v>
      </c>
      <c r="B15" s="9">
        <v>22.99</v>
      </c>
      <c r="C15" s="9">
        <v>0</v>
      </c>
      <c r="D15" s="29">
        <v>20.13</v>
      </c>
      <c r="E15" s="10">
        <f t="shared" si="0"/>
        <v>-2.8599999999999994</v>
      </c>
      <c r="F15" s="11">
        <f t="shared" si="1"/>
        <v>-0.12440191387559807</v>
      </c>
    </row>
    <row r="16" spans="1:6" ht="13.5" customHeight="1" x14ac:dyDescent="0.25">
      <c r="A16" s="8" t="s">
        <v>15</v>
      </c>
      <c r="B16" s="9">
        <v>31.67</v>
      </c>
      <c r="C16" s="9">
        <v>0</v>
      </c>
      <c r="D16" s="29">
        <v>38.85</v>
      </c>
      <c r="E16" s="10">
        <f t="shared" si="0"/>
        <v>7.18</v>
      </c>
      <c r="F16" s="11">
        <f t="shared" si="1"/>
        <v>0.22671297758130721</v>
      </c>
    </row>
    <row r="17" spans="1:6" ht="15" customHeight="1" x14ac:dyDescent="0.25">
      <c r="A17" s="8" t="s">
        <v>20</v>
      </c>
      <c r="B17" s="9">
        <v>6</v>
      </c>
      <c r="C17" s="9">
        <v>0</v>
      </c>
      <c r="D17" s="29">
        <v>4</v>
      </c>
      <c r="E17" s="10">
        <f t="shared" si="0"/>
        <v>-2</v>
      </c>
      <c r="F17" s="11">
        <f t="shared" si="1"/>
        <v>-0.33333333333333331</v>
      </c>
    </row>
    <row r="18" spans="1:6" ht="13.5" customHeight="1" x14ac:dyDescent="0.25">
      <c r="A18" s="8" t="s">
        <v>16</v>
      </c>
      <c r="B18" s="9">
        <v>11.45</v>
      </c>
      <c r="C18" s="9">
        <v>0</v>
      </c>
      <c r="D18" s="29">
        <v>11.85</v>
      </c>
      <c r="E18" s="10">
        <f t="shared" si="0"/>
        <v>0.40000000000000036</v>
      </c>
      <c r="F18" s="11">
        <f t="shared" si="1"/>
        <v>3.4934497816593919E-2</v>
      </c>
    </row>
    <row r="19" spans="1:6" ht="13.5" customHeight="1" x14ac:dyDescent="0.25">
      <c r="A19" s="8" t="s">
        <v>17</v>
      </c>
      <c r="B19" s="9">
        <v>20.67</v>
      </c>
      <c r="C19" s="9">
        <v>0</v>
      </c>
      <c r="D19" s="29">
        <v>1</v>
      </c>
      <c r="E19" s="10">
        <f t="shared" si="0"/>
        <v>-19.670000000000002</v>
      </c>
      <c r="F19" s="11">
        <f t="shared" si="1"/>
        <v>-0.95162070633768747</v>
      </c>
    </row>
    <row r="20" spans="1:6" ht="13.5" customHeight="1" thickBot="1" x14ac:dyDescent="0.3">
      <c r="A20" s="12" t="s">
        <v>9</v>
      </c>
      <c r="B20" s="13">
        <v>7.98</v>
      </c>
      <c r="C20" s="13">
        <v>0</v>
      </c>
      <c r="D20" s="30">
        <v>10</v>
      </c>
      <c r="E20" s="14">
        <f t="shared" si="0"/>
        <v>2.0199999999999996</v>
      </c>
      <c r="F20" s="15">
        <f t="shared" si="1"/>
        <v>0.25313283208020043</v>
      </c>
    </row>
    <row r="21" spans="1:6" s="18" customFormat="1" ht="18" customHeight="1" x14ac:dyDescent="0.2">
      <c r="A21" s="33" t="s">
        <v>24</v>
      </c>
      <c r="B21" s="34"/>
      <c r="C21" s="34"/>
      <c r="D21" s="34"/>
      <c r="E21" s="34"/>
      <c r="F21" s="34"/>
    </row>
    <row r="22" spans="1:6" s="18" customFormat="1" ht="16.2" customHeight="1" x14ac:dyDescent="0.2">
      <c r="A22" s="41" t="s">
        <v>25</v>
      </c>
      <c r="B22" s="41"/>
      <c r="C22" s="41"/>
      <c r="D22" s="41"/>
      <c r="E22" s="41"/>
      <c r="F22" s="41"/>
    </row>
    <row r="23" spans="1:6" s="18" customFormat="1" ht="25.2" customHeight="1" x14ac:dyDescent="0.2">
      <c r="A23" s="32" t="s">
        <v>26</v>
      </c>
      <c r="B23" s="32"/>
      <c r="C23" s="32"/>
      <c r="D23" s="32"/>
      <c r="E23" s="32"/>
      <c r="F23" s="32"/>
    </row>
  </sheetData>
  <mergeCells count="9">
    <mergeCell ref="A23:F23"/>
    <mergeCell ref="A21:F21"/>
    <mergeCell ref="A1:F1"/>
    <mergeCell ref="A2:F2"/>
    <mergeCell ref="B3:B4"/>
    <mergeCell ref="C3:C4"/>
    <mergeCell ref="D3:D4"/>
    <mergeCell ref="E3:F3"/>
    <mergeCell ref="A22:F22"/>
  </mergeCells>
  <printOptions horizontalCentered="1"/>
  <pageMargins left="0.7" right="0.7" top="0.75" bottom="0.75" header="0.3" footer="0.3"/>
  <pageSetup orientation="portrait" r:id="rId1"/>
  <ignoredErrors>
    <ignoredError sqref="B9:D9 B6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AST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Oxenrider, Clinton J.</cp:lastModifiedBy>
  <cp:lastPrinted>2018-02-27T19:10:00Z</cp:lastPrinted>
  <dcterms:created xsi:type="dcterms:W3CDTF">2017-12-14T16:28:47Z</dcterms:created>
  <dcterms:modified xsi:type="dcterms:W3CDTF">2018-02-28T12:20:07Z</dcterms:modified>
</cp:coreProperties>
</file>