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72" windowWidth="14040" windowHeight="9960"/>
  </bookViews>
  <sheets>
    <sheet name="OPP Funding" sheetId="1" r:id="rId1"/>
  </sheets>
  <definedNames>
    <definedName name="_xlnm.Print_Area" localSheetId="0">'OPP Funding'!$A$1:$F$21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F19" i="1"/>
  <c r="E19" i="1"/>
  <c r="B18" i="1"/>
  <c r="E18" i="1" s="1"/>
  <c r="F18" i="1" s="1"/>
  <c r="E17" i="1"/>
  <c r="F17" i="1" s="1"/>
  <c r="C17" i="1"/>
  <c r="F16" i="1"/>
  <c r="E16" i="1"/>
  <c r="F15" i="1"/>
  <c r="E15" i="1"/>
  <c r="F14" i="1"/>
  <c r="E14" i="1"/>
  <c r="D13" i="1"/>
  <c r="E13" i="1" s="1"/>
  <c r="F13" i="1" s="1"/>
  <c r="B13" i="1"/>
  <c r="B9" i="1" s="1"/>
  <c r="F12" i="1"/>
  <c r="E12" i="1"/>
  <c r="F11" i="1"/>
  <c r="E11" i="1"/>
  <c r="F10" i="1"/>
  <c r="E10" i="1"/>
  <c r="D9" i="1"/>
  <c r="E9" i="1" s="1"/>
  <c r="F8" i="1"/>
  <c r="E8" i="1"/>
  <c r="F7" i="1"/>
  <c r="E7" i="1"/>
  <c r="C7" i="1"/>
  <c r="E6" i="1"/>
  <c r="F6" i="1" s="1"/>
  <c r="D5" i="1"/>
  <c r="D20" i="1" s="1"/>
  <c r="E20" i="1" s="1"/>
  <c r="B5" i="1"/>
  <c r="B20" i="1" s="1"/>
  <c r="F9" i="1" l="1"/>
  <c r="F20" i="1"/>
  <c r="E5" i="1"/>
  <c r="F5" i="1"/>
</calcChain>
</file>

<file path=xl/sharedStrings.xml><?xml version="1.0" encoding="utf-8"?>
<sst xmlns="http://schemas.openxmlformats.org/spreadsheetml/2006/main" count="24" uniqueCount="24">
  <si>
    <t>(Dollars in Millions)</t>
  </si>
  <si>
    <t>FY 2017
Actual</t>
  </si>
  <si>
    <t>FY 2019
Request</t>
  </si>
  <si>
    <t>Amount</t>
  </si>
  <si>
    <t>Percent</t>
  </si>
  <si>
    <t>Total</t>
  </si>
  <si>
    <t>Research</t>
  </si>
  <si>
    <t>CAREER</t>
  </si>
  <si>
    <t>Education</t>
  </si>
  <si>
    <t>Infrastructure</t>
  </si>
  <si>
    <t>OPP Funding</t>
  </si>
  <si>
    <t>FY 2018
(TBD)</t>
  </si>
  <si>
    <t>Change over
FY 2017 Actual</t>
  </si>
  <si>
    <t>Long Term Ecological Research (LTER)</t>
  </si>
  <si>
    <t>Arctic Research Support and Logistics</t>
  </si>
  <si>
    <t>IceCube Nutrino Observatory (IceCube)</t>
  </si>
  <si>
    <t>U.S. Antarctic Facilities and Logistics</t>
  </si>
  <si>
    <t>U.S. Antarctic Logistical Support</t>
  </si>
  <si>
    <t>Polar Environment, Safety, and Health (PESH)</t>
  </si>
  <si>
    <t>Facilites Development and Design Total</t>
  </si>
  <si>
    <t>Antarctic Infrastructure Modernization for
  Science (Construction)</t>
  </si>
  <si>
    <t>Geodesy Advancing Geosciences and
  EarthScope</t>
  </si>
  <si>
    <t>Seismological Facilities for Advancement of 
  Geoscience and EarthScope</t>
  </si>
  <si>
    <t>Antarctic Infrastructure Modernization for
  Science (Concept and Design)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</si>
</sst>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166" fontId="2" fillId="0" borderId="3" xfId="0" applyNumberFormat="1" applyFont="1" applyBorder="1" applyAlignment="1" applyProtection="1">
      <alignment horizontal="right" vertical="top"/>
      <protection locked="0"/>
    </xf>
    <xf numFmtId="166" fontId="2" fillId="0" borderId="3" xfId="0" applyNumberFormat="1" applyFont="1" applyBorder="1" applyAlignment="1" applyProtection="1">
      <alignment horizontal="right" vertical="top"/>
    </xf>
    <xf numFmtId="165" fontId="2" fillId="0" borderId="3" xfId="0" applyNumberFormat="1" applyFont="1" applyBorder="1" applyAlignment="1" applyProtection="1">
      <alignment horizontal="right" vertical="top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167" fontId="1" fillId="0" borderId="0" xfId="0" applyNumberFormat="1" applyFont="1" applyAlignment="1" applyProtection="1">
      <alignment horizontal="right"/>
      <protection locked="0"/>
    </xf>
    <xf numFmtId="167" fontId="1" fillId="0" borderId="0" xfId="0" applyNumberFormat="1" applyFont="1" applyAlignment="1" applyProtection="1">
      <alignment horizontal="right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zoomScaleNormal="100" workbookViewId="0">
      <selection sqref="A1:F1"/>
    </sheetView>
  </sheetViews>
  <sheetFormatPr defaultColWidth="8.88671875" defaultRowHeight="13.2" x14ac:dyDescent="0.25"/>
  <cols>
    <col min="1" max="1" width="41.33203125" style="2" customWidth="1"/>
    <col min="2" max="6" width="9.6640625" style="2" customWidth="1"/>
    <col min="7" max="16384" width="8.88671875" style="2"/>
  </cols>
  <sheetData>
    <row r="1" spans="1:6" s="1" customFormat="1" ht="13.5" customHeight="1" x14ac:dyDescent="0.3">
      <c r="A1" s="33" t="s">
        <v>10</v>
      </c>
      <c r="B1" s="33"/>
      <c r="C1" s="33"/>
      <c r="D1" s="33"/>
      <c r="E1" s="33"/>
      <c r="F1" s="33"/>
    </row>
    <row r="2" spans="1:6" ht="13.5" customHeight="1" thickBot="1" x14ac:dyDescent="0.3">
      <c r="A2" s="34" t="s">
        <v>0</v>
      </c>
      <c r="B2" s="34"/>
      <c r="C2" s="34"/>
      <c r="D2" s="34"/>
      <c r="E2" s="34"/>
      <c r="F2" s="34"/>
    </row>
    <row r="3" spans="1:6" ht="25.5" customHeight="1" x14ac:dyDescent="0.25">
      <c r="A3" s="3"/>
      <c r="B3" s="35" t="s">
        <v>1</v>
      </c>
      <c r="C3" s="35" t="s">
        <v>11</v>
      </c>
      <c r="D3" s="35" t="s">
        <v>2</v>
      </c>
      <c r="E3" s="37" t="s">
        <v>12</v>
      </c>
      <c r="F3" s="38"/>
    </row>
    <row r="4" spans="1:6" ht="13.5" customHeight="1" x14ac:dyDescent="0.25">
      <c r="A4" s="4"/>
      <c r="B4" s="36"/>
      <c r="C4" s="36"/>
      <c r="D4" s="36"/>
      <c r="E4" s="5" t="s">
        <v>3</v>
      </c>
      <c r="F4" s="5" t="s">
        <v>4</v>
      </c>
    </row>
    <row r="5" spans="1:6" ht="13.5" customHeight="1" x14ac:dyDescent="0.25">
      <c r="A5" s="6" t="s">
        <v>6</v>
      </c>
      <c r="B5" s="30">
        <f>113.063695+5.981521</f>
        <v>119.045216</v>
      </c>
      <c r="C5" s="7">
        <v>0</v>
      </c>
      <c r="D5" s="30">
        <f>106.62+5.8+1.14</f>
        <v>113.56</v>
      </c>
      <c r="E5" s="31">
        <f t="shared" ref="E5:E19" si="0">D5-B5</f>
        <v>-5.4852159999999941</v>
      </c>
      <c r="F5" s="9">
        <f t="shared" ref="F5:F19" si="1">IF(B5=0,"N/A",E5/B5)</f>
        <v>-4.6076744486733462E-2</v>
      </c>
    </row>
    <row r="6" spans="1:6" ht="13.5" customHeight="1" x14ac:dyDescent="0.25">
      <c r="A6" s="10" t="s">
        <v>7</v>
      </c>
      <c r="B6" s="11">
        <v>0.50316499999999997</v>
      </c>
      <c r="C6" s="11">
        <v>0</v>
      </c>
      <c r="D6" s="11">
        <v>1.24</v>
      </c>
      <c r="E6" s="12">
        <f t="shared" si="0"/>
        <v>0.73683500000000002</v>
      </c>
      <c r="F6" s="13">
        <f t="shared" si="1"/>
        <v>1.4644003458110164</v>
      </c>
    </row>
    <row r="7" spans="1:6" ht="13.5" customHeight="1" x14ac:dyDescent="0.25">
      <c r="A7" s="10" t="s">
        <v>13</v>
      </c>
      <c r="B7" s="11">
        <v>2.2941289999999999</v>
      </c>
      <c r="C7" s="11">
        <f>SUM(C8:C15)</f>
        <v>0</v>
      </c>
      <c r="D7" s="11">
        <v>3.49</v>
      </c>
      <c r="E7" s="12">
        <f t="shared" si="0"/>
        <v>1.1958710000000004</v>
      </c>
      <c r="F7" s="13">
        <f t="shared" si="1"/>
        <v>0.52127452292351495</v>
      </c>
    </row>
    <row r="8" spans="1:6" ht="13.5" customHeight="1" x14ac:dyDescent="0.25">
      <c r="A8" s="6" t="s">
        <v>8</v>
      </c>
      <c r="B8" s="7">
        <v>2.46</v>
      </c>
      <c r="C8" s="11">
        <v>0</v>
      </c>
      <c r="D8" s="7">
        <v>0.79</v>
      </c>
      <c r="E8" s="8">
        <f t="shared" si="0"/>
        <v>-1.67</v>
      </c>
      <c r="F8" s="9">
        <f t="shared" si="1"/>
        <v>-0.67886178861788615</v>
      </c>
    </row>
    <row r="9" spans="1:6" ht="13.5" customHeight="1" x14ac:dyDescent="0.25">
      <c r="A9" s="6" t="s">
        <v>9</v>
      </c>
      <c r="B9" s="7">
        <f>SUM(B11:B18)</f>
        <v>346.3432148</v>
      </c>
      <c r="C9" s="11">
        <v>0</v>
      </c>
      <c r="D9" s="7">
        <f>SUM(D10:D18)</f>
        <v>420.19</v>
      </c>
      <c r="E9" s="8">
        <f t="shared" si="0"/>
        <v>73.846785199999999</v>
      </c>
      <c r="F9" s="9">
        <f t="shared" si="1"/>
        <v>0.21321851286344298</v>
      </c>
    </row>
    <row r="10" spans="1:6" s="20" customFormat="1" ht="25.5" customHeight="1" x14ac:dyDescent="0.3">
      <c r="A10" s="15" t="s">
        <v>20</v>
      </c>
      <c r="B10" s="16">
        <v>0</v>
      </c>
      <c r="C10" s="17">
        <v>0</v>
      </c>
      <c r="D10" s="17">
        <v>103.7</v>
      </c>
      <c r="E10" s="18">
        <f t="shared" ref="E10" si="2">D10-B10</f>
        <v>103.7</v>
      </c>
      <c r="F10" s="19" t="str">
        <f t="shared" ref="F10" si="3">IF(B10=0,"N/A",E10/B10)</f>
        <v>N/A</v>
      </c>
    </row>
    <row r="11" spans="1:6" ht="13.5" customHeight="1" x14ac:dyDescent="0.25">
      <c r="A11" s="10" t="s">
        <v>14</v>
      </c>
      <c r="B11" s="11">
        <v>45.063180000000003</v>
      </c>
      <c r="C11" s="11">
        <v>0</v>
      </c>
      <c r="D11" s="11">
        <v>39.33</v>
      </c>
      <c r="E11" s="12">
        <f t="shared" si="0"/>
        <v>-5.7331800000000044</v>
      </c>
      <c r="F11" s="13">
        <f t="shared" si="1"/>
        <v>-0.12722537557269603</v>
      </c>
    </row>
    <row r="12" spans="1:6" ht="13.5" customHeight="1" x14ac:dyDescent="0.25">
      <c r="A12" s="10" t="s">
        <v>15</v>
      </c>
      <c r="B12" s="11">
        <v>3.5009860000000002</v>
      </c>
      <c r="C12" s="11">
        <v>0</v>
      </c>
      <c r="D12" s="11">
        <v>3.5</v>
      </c>
      <c r="E12" s="12">
        <f t="shared" si="0"/>
        <v>-9.8600000000015342E-4</v>
      </c>
      <c r="F12" s="13">
        <f t="shared" si="1"/>
        <v>-2.8163494512693094E-4</v>
      </c>
    </row>
    <row r="13" spans="1:6" ht="13.5" customHeight="1" x14ac:dyDescent="0.25">
      <c r="A13" s="10" t="s">
        <v>16</v>
      </c>
      <c r="B13" s="11">
        <f>218.6820448-B18</f>
        <v>215.7120448</v>
      </c>
      <c r="C13" s="11">
        <v>0</v>
      </c>
      <c r="D13" s="11">
        <f>193.98-0.37</f>
        <v>193.60999999999999</v>
      </c>
      <c r="E13" s="12">
        <f t="shared" si="0"/>
        <v>-22.102044800000016</v>
      </c>
      <c r="F13" s="13">
        <f t="shared" si="1"/>
        <v>-0.10246087472997714</v>
      </c>
    </row>
    <row r="14" spans="1:6" ht="13.5" customHeight="1" x14ac:dyDescent="0.25">
      <c r="A14" s="10" t="s">
        <v>17</v>
      </c>
      <c r="B14" s="11">
        <v>69.276292999999995</v>
      </c>
      <c r="C14" s="11">
        <v>0</v>
      </c>
      <c r="D14" s="11">
        <v>71</v>
      </c>
      <c r="E14" s="12">
        <f t="shared" si="0"/>
        <v>1.7237070000000045</v>
      </c>
      <c r="F14" s="13">
        <f t="shared" si="1"/>
        <v>2.4881628698002138E-2</v>
      </c>
    </row>
    <row r="15" spans="1:6" s="20" customFormat="1" ht="25.5" customHeight="1" x14ac:dyDescent="0.3">
      <c r="A15" s="15" t="s">
        <v>21</v>
      </c>
      <c r="B15" s="17">
        <v>1.51515</v>
      </c>
      <c r="C15" s="17">
        <v>0</v>
      </c>
      <c r="D15" s="17">
        <v>1.29</v>
      </c>
      <c r="E15" s="18">
        <f t="shared" si="0"/>
        <v>-0.22514999999999996</v>
      </c>
      <c r="F15" s="19">
        <f t="shared" si="1"/>
        <v>-0.14859914859914858</v>
      </c>
    </row>
    <row r="16" spans="1:6" s="20" customFormat="1" ht="25.5" customHeight="1" x14ac:dyDescent="0.3">
      <c r="A16" s="15" t="s">
        <v>22</v>
      </c>
      <c r="B16" s="17">
        <v>1.7004790000000001</v>
      </c>
      <c r="C16" s="17">
        <v>0</v>
      </c>
      <c r="D16" s="17">
        <v>1.26</v>
      </c>
      <c r="E16" s="18">
        <f t="shared" si="0"/>
        <v>-0.44047900000000006</v>
      </c>
      <c r="F16" s="19">
        <f t="shared" si="1"/>
        <v>-0.25903230795558196</v>
      </c>
    </row>
    <row r="17" spans="1:6" ht="13.5" customHeight="1" x14ac:dyDescent="0.25">
      <c r="A17" s="2" t="s">
        <v>18</v>
      </c>
      <c r="B17" s="17">
        <v>6.6050820000000003</v>
      </c>
      <c r="C17" s="7">
        <f>SUM(C18:C19)</f>
        <v>0</v>
      </c>
      <c r="D17" s="11">
        <v>6.13</v>
      </c>
      <c r="E17" s="12">
        <f t="shared" si="0"/>
        <v>-0.47508200000000045</v>
      </c>
      <c r="F17" s="13">
        <f t="shared" si="1"/>
        <v>-7.192673762415068E-2</v>
      </c>
    </row>
    <row r="18" spans="1:6" ht="13.5" customHeight="1" x14ac:dyDescent="0.25">
      <c r="A18" s="6" t="s">
        <v>19</v>
      </c>
      <c r="B18" s="7">
        <f>B19</f>
        <v>2.97</v>
      </c>
      <c r="C18" s="7">
        <v>0</v>
      </c>
      <c r="D18" s="7">
        <v>0.37</v>
      </c>
      <c r="E18" s="8">
        <f t="shared" si="0"/>
        <v>-2.6</v>
      </c>
      <c r="F18" s="9">
        <f t="shared" si="1"/>
        <v>-0.87542087542087543</v>
      </c>
    </row>
    <row r="19" spans="1:6" s="21" customFormat="1" ht="25.5" customHeight="1" x14ac:dyDescent="0.3">
      <c r="A19" s="22" t="s">
        <v>23</v>
      </c>
      <c r="B19" s="23">
        <v>2.97</v>
      </c>
      <c r="C19" s="23">
        <v>0</v>
      </c>
      <c r="D19" s="23">
        <v>0.37</v>
      </c>
      <c r="E19" s="24">
        <f t="shared" si="0"/>
        <v>-2.6</v>
      </c>
      <c r="F19" s="25">
        <f t="shared" si="1"/>
        <v>-0.87542087542087543</v>
      </c>
    </row>
    <row r="20" spans="1:6" ht="13.5" customHeight="1" thickBot="1" x14ac:dyDescent="0.3">
      <c r="A20" s="26" t="s">
        <v>5</v>
      </c>
      <c r="B20" s="27">
        <f>B5+B8+B9</f>
        <v>467.84843079999996</v>
      </c>
      <c r="C20" s="27">
        <f>C5+C8+C9</f>
        <v>0</v>
      </c>
      <c r="D20" s="27">
        <f>D5+D8+D9</f>
        <v>534.54</v>
      </c>
      <c r="E20" s="28">
        <f>D20-B20</f>
        <v>66.691569200000004</v>
      </c>
      <c r="F20" s="29">
        <f>IF(B20=0,"N/A",E20/B20)</f>
        <v>0.14254951990746317</v>
      </c>
    </row>
    <row r="21" spans="1:6" ht="13.5" customHeight="1" x14ac:dyDescent="0.25">
      <c r="A21" s="32"/>
      <c r="B21" s="32"/>
      <c r="C21" s="32"/>
      <c r="D21" s="32"/>
      <c r="E21" s="32"/>
      <c r="F21" s="32"/>
    </row>
    <row r="22" spans="1:6" ht="13.5" customHeight="1" x14ac:dyDescent="0.25">
      <c r="A22" s="32"/>
      <c r="B22" s="32"/>
      <c r="C22" s="32"/>
      <c r="D22" s="32"/>
      <c r="E22" s="32"/>
      <c r="F22" s="32"/>
    </row>
    <row r="23" spans="1:6" ht="13.5" customHeight="1" x14ac:dyDescent="0.25">
      <c r="A23" s="14"/>
      <c r="B23" s="14"/>
      <c r="C23" s="14"/>
      <c r="D23" s="14"/>
      <c r="E23" s="14"/>
      <c r="F23" s="14"/>
    </row>
    <row r="24" spans="1:6" ht="13.5" customHeight="1" x14ac:dyDescent="0.25"/>
    <row r="25" spans="1:6" ht="13.5" customHeight="1" x14ac:dyDescent="0.25"/>
    <row r="26" spans="1:6" ht="13.5" customHeight="1" x14ac:dyDescent="0.25"/>
  </sheetData>
  <mergeCells count="8">
    <mergeCell ref="A21:F21"/>
    <mergeCell ref="A22:F2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5 B9:D9 B13:D13 C17 B18 B20:D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OPP Funding</vt:lpstr>
      <vt:lpstr>'OPP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2018-02-27T22:11:15Z</cp:lastPrinted>
  <dcterms:created xsi:type="dcterms:W3CDTF">2017-12-14T16:28:47Z</dcterms:created>
  <dcterms:modified xsi:type="dcterms:W3CDTF">2018-02-28T12:23:53Z</dcterms:modified>
</cp:coreProperties>
</file>