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6" windowHeight="6432"/>
  </bookViews>
  <sheets>
    <sheet name="NSF Summary" sheetId="1" r:id="rId1"/>
  </sheets>
  <definedNames>
    <definedName name="_xlnm.Print_Area" localSheetId="0">'NSF Summary'!$A$1:$F$27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s="1"/>
  <c r="E16" i="1"/>
  <c r="F16" i="1" s="1"/>
  <c r="C27" i="1"/>
  <c r="E26" i="1"/>
  <c r="F26" i="1" s="1"/>
  <c r="E25" i="1"/>
  <c r="F25" i="1" s="1"/>
  <c r="E24" i="1"/>
  <c r="F24" i="1" s="1"/>
  <c r="E23" i="1"/>
  <c r="F23" i="1" s="1"/>
  <c r="E20" i="1"/>
  <c r="F20" i="1" s="1"/>
  <c r="E19" i="1"/>
  <c r="F19" i="1" s="1"/>
  <c r="E18" i="1"/>
  <c r="F18" i="1" s="1"/>
  <c r="E17" i="1"/>
  <c r="F17" i="1" s="1"/>
  <c r="E15" i="1"/>
  <c r="F15" i="1" s="1"/>
  <c r="D14" i="1"/>
  <c r="B14" i="1"/>
  <c r="E13" i="1"/>
  <c r="F13" i="1" s="1"/>
  <c r="E12" i="1"/>
  <c r="F12" i="1" s="1"/>
  <c r="E11" i="1"/>
  <c r="F11" i="1" s="1"/>
  <c r="E10" i="1"/>
  <c r="F10" i="1" s="1"/>
  <c r="D9" i="1"/>
  <c r="C9" i="1"/>
  <c r="B9" i="1"/>
  <c r="E8" i="1"/>
  <c r="F8" i="1" s="1"/>
  <c r="E7" i="1"/>
  <c r="F7" i="1" s="1"/>
  <c r="E9" i="1" l="1"/>
  <c r="F9" i="1" s="1"/>
  <c r="E14" i="1"/>
  <c r="F14" i="1" s="1"/>
  <c r="B21" i="1"/>
  <c r="B27" i="1" s="1"/>
  <c r="D21" i="1"/>
  <c r="E21" i="1" l="1"/>
  <c r="F21" i="1" s="1"/>
  <c r="D27" i="1"/>
  <c r="E27" i="1" s="1"/>
  <c r="F27" i="1" s="1"/>
</calcChain>
</file>

<file path=xl/sharedStrings.xml><?xml version="1.0" encoding="utf-8"?>
<sst xmlns="http://schemas.openxmlformats.org/spreadsheetml/2006/main" count="32" uniqueCount="32">
  <si>
    <t>(Dollars in Millions)</t>
  </si>
  <si>
    <t>NSF by Account</t>
  </si>
  <si>
    <t>Amount</t>
  </si>
  <si>
    <t>Percent</t>
  </si>
  <si>
    <t>BIO</t>
  </si>
  <si>
    <t>CISE</t>
  </si>
  <si>
    <t>ENG</t>
  </si>
  <si>
    <t>Eng Programs</t>
  </si>
  <si>
    <t>SBIR/STTR</t>
  </si>
  <si>
    <t>GEO</t>
  </si>
  <si>
    <t>MPS</t>
  </si>
  <si>
    <t>SBE</t>
  </si>
  <si>
    <t>OISE</t>
  </si>
  <si>
    <t>OPP</t>
  </si>
  <si>
    <t>IA</t>
  </si>
  <si>
    <t>U.S. Arctic Research Commission</t>
  </si>
  <si>
    <t>Research &amp; Related Activities</t>
  </si>
  <si>
    <t>Education &amp; Human Resources</t>
  </si>
  <si>
    <t>Major Research Equipment &amp; 
   Facilities Construction</t>
  </si>
  <si>
    <t>Agency Operations &amp; Award 
   Management</t>
  </si>
  <si>
    <t>National Science Board</t>
  </si>
  <si>
    <t>Office of Inspector General</t>
  </si>
  <si>
    <t>Total, NSF</t>
  </si>
  <si>
    <t>FY 2017 Actual</t>
  </si>
  <si>
    <t>FY 2018 Annualized CR</t>
  </si>
  <si>
    <t>FY 2019 Request</t>
  </si>
  <si>
    <t>FY 2019 Request
change over
FY 2017 Actual</t>
  </si>
  <si>
    <t>SUMMARY TABLE</t>
  </si>
  <si>
    <t>NATIONAL SCIENCE FOUNDATION</t>
  </si>
  <si>
    <t>FY 2019 BUDGET REQUEST TO CONGRESS</t>
  </si>
  <si>
    <t xml:space="preserve">  SBE Programs</t>
  </si>
  <si>
    <t xml:space="preserve">  NCSES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</si>
</sst>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3" fillId="0" borderId="0" xfId="2" applyFont="1" applyFill="1"/>
    <xf numFmtId="0" fontId="3" fillId="0" borderId="2" xfId="1" applyFont="1" applyFill="1" applyBorder="1" applyAlignment="1" applyProtection="1">
      <alignment vertical="top" wrapText="1" readingOrder="1"/>
      <protection locked="0"/>
    </xf>
    <xf numFmtId="0" fontId="3" fillId="0" borderId="4" xfId="1" applyFont="1" applyFill="1" applyBorder="1" applyAlignment="1" applyProtection="1">
      <alignment vertical="top" wrapText="1" readingOrder="1"/>
      <protection locked="0"/>
    </xf>
    <xf numFmtId="0" fontId="3" fillId="0" borderId="6" xfId="1" applyFont="1" applyFill="1" applyBorder="1" applyAlignment="1" applyProtection="1">
      <alignment wrapText="1" readingOrder="1"/>
      <protection locked="0"/>
    </xf>
    <xf numFmtId="164" fontId="5" fillId="0" borderId="0" xfId="3" applyNumberFormat="1" applyFont="1" applyFill="1" applyBorder="1" applyAlignment="1" applyProtection="1">
      <alignment wrapText="1" readingOrder="1"/>
      <protection locked="0"/>
    </xf>
    <xf numFmtId="164" fontId="5" fillId="0" borderId="0" xfId="3" applyNumberFormat="1" applyFont="1" applyFill="1" applyBorder="1" applyAlignment="1" applyProtection="1">
      <alignment vertical="top" wrapText="1" readingOrder="1"/>
      <protection locked="0"/>
    </xf>
    <xf numFmtId="165" fontId="3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9" xfId="1" applyFont="1" applyFill="1" applyBorder="1" applyAlignment="1" applyProtection="1">
      <alignment vertical="top" wrapText="1" readingOrder="1"/>
      <protection locked="0"/>
    </xf>
    <xf numFmtId="164" fontId="6" fillId="0" borderId="0" xfId="3" applyNumberFormat="1" applyFont="1" applyFill="1" applyBorder="1" applyAlignment="1" applyProtection="1">
      <alignment vertical="top" wrapText="1" readingOrder="1"/>
      <protection locked="0"/>
    </xf>
    <xf numFmtId="165" fontId="4" fillId="0" borderId="10" xfId="1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0" xfId="2" applyFont="1" applyFill="1" applyAlignment="1">
      <alignment horizontal="right"/>
    </xf>
    <xf numFmtId="0" fontId="4" fillId="0" borderId="4" xfId="1" applyFont="1" applyFill="1" applyBorder="1" applyAlignment="1" applyProtection="1">
      <alignment vertical="top" wrapText="1" readingOrder="1"/>
      <protection locked="0"/>
    </xf>
    <xf numFmtId="165" fontId="4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166" fontId="3" fillId="0" borderId="0" xfId="2" applyNumberFormat="1" applyFont="1" applyFill="1"/>
    <xf numFmtId="0" fontId="4" fillId="0" borderId="11" xfId="1" applyFont="1" applyFill="1" applyBorder="1" applyAlignment="1" applyProtection="1">
      <alignment vertical="top" wrapText="1" readingOrder="1"/>
      <protection locked="0"/>
    </xf>
    <xf numFmtId="164" fontId="6" fillId="0" borderId="12" xfId="3" applyNumberFormat="1" applyFont="1" applyFill="1" applyBorder="1" applyAlignment="1" applyProtection="1">
      <alignment vertical="top" wrapText="1" readingOrder="1"/>
      <protection locked="0"/>
    </xf>
    <xf numFmtId="165" fontId="4" fillId="0" borderId="13" xfId="1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6" xfId="1" applyFont="1" applyFill="1" applyBorder="1" applyAlignment="1" applyProtection="1">
      <alignment vertical="center" wrapText="1" readingOrder="1"/>
      <protection locked="0"/>
    </xf>
    <xf numFmtId="164" fontId="6" fillId="0" borderId="1" xfId="3" applyNumberFormat="1" applyFont="1" applyFill="1" applyBorder="1" applyAlignment="1" applyProtection="1">
      <alignment vertical="center" wrapText="1" readingOrder="1"/>
      <protection locked="0"/>
    </xf>
    <xf numFmtId="165" fontId="4" fillId="0" borderId="14" xfId="1" applyNumberFormat="1" applyFont="1" applyFill="1" applyBorder="1" applyAlignment="1" applyProtection="1">
      <alignment horizontal="right" vertical="center" wrapText="1" readingOrder="1"/>
      <protection locked="0"/>
    </xf>
    <xf numFmtId="164" fontId="5" fillId="0" borderId="0" xfId="3" applyNumberFormat="1" applyFont="1" applyFill="1" applyBorder="1" applyAlignment="1" applyProtection="1">
      <alignment vertical="top" readingOrder="1"/>
      <protection locked="0"/>
    </xf>
    <xf numFmtId="164" fontId="3" fillId="0" borderId="0" xfId="1" applyNumberFormat="1" applyFont="1" applyFill="1" applyBorder="1" applyAlignment="1" applyProtection="1">
      <alignment vertical="top" wrapText="1" readingOrder="1"/>
      <protection locked="0"/>
    </xf>
    <xf numFmtId="164" fontId="4" fillId="0" borderId="17" xfId="1" applyNumberFormat="1" applyFont="1" applyFill="1" applyBorder="1" applyAlignment="1" applyProtection="1">
      <alignment vertical="top" wrapText="1" readingOrder="1"/>
      <protection locked="0"/>
    </xf>
    <xf numFmtId="164" fontId="4" fillId="0" borderId="0" xfId="1" applyNumberFormat="1" applyFont="1" applyFill="1" applyBorder="1" applyAlignment="1" applyProtection="1">
      <alignment vertical="top" wrapText="1" readingOrder="1"/>
      <protection locked="0"/>
    </xf>
    <xf numFmtId="164" fontId="4" fillId="0" borderId="12" xfId="1" applyNumberFormat="1" applyFont="1" applyFill="1" applyBorder="1" applyAlignment="1" applyProtection="1">
      <alignment vertical="top" wrapText="1" readingOrder="1"/>
      <protection locked="0"/>
    </xf>
    <xf numFmtId="164" fontId="4" fillId="0" borderId="1" xfId="1" applyNumberFormat="1" applyFont="1" applyFill="1" applyBorder="1" applyAlignment="1" applyProtection="1">
      <alignment vertical="center" wrapText="1" readingOrder="1"/>
      <protection locked="0"/>
    </xf>
    <xf numFmtId="0" fontId="4" fillId="0" borderId="16" xfId="1" applyFont="1" applyFill="1" applyBorder="1" applyAlignment="1" applyProtection="1">
      <alignment horizontal="right" wrapText="1" readingOrder="1"/>
      <protection locked="0"/>
    </xf>
    <xf numFmtId="0" fontId="4" fillId="0" borderId="7" xfId="1" applyFont="1" applyFill="1" applyBorder="1" applyAlignment="1" applyProtection="1">
      <alignment horizontal="right" wrapText="1" readingOrder="1"/>
      <protection locked="0"/>
    </xf>
    <xf numFmtId="0" fontId="7" fillId="0" borderId="4" xfId="1" applyFont="1" applyFill="1" applyBorder="1" applyAlignment="1" applyProtection="1">
      <alignment horizontal="left" vertical="top" wrapText="1" indent="1" readingOrder="1"/>
      <protection locked="0"/>
    </xf>
    <xf numFmtId="164" fontId="7" fillId="0" borderId="0" xfId="1" applyNumberFormat="1" applyFont="1" applyFill="1" applyBorder="1" applyAlignment="1" applyProtection="1">
      <alignment vertical="top" readingOrder="1"/>
      <protection locked="0"/>
    </xf>
    <xf numFmtId="165" fontId="7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4" xfId="1" applyFont="1" applyFill="1" applyBorder="1" applyAlignment="1" applyProtection="1">
      <alignment vertical="center" wrapText="1" readingOrder="1"/>
      <protection locked="0"/>
    </xf>
    <xf numFmtId="164" fontId="5" fillId="0" borderId="5" xfId="3" applyNumberFormat="1" applyFont="1" applyFill="1" applyBorder="1" applyAlignment="1" applyProtection="1">
      <alignment vertical="top" readingOrder="1"/>
      <protection locked="0"/>
    </xf>
    <xf numFmtId="4" fontId="5" fillId="0" borderId="0" xfId="3" applyNumberFormat="1" applyFont="1" applyFill="1" applyBorder="1" applyAlignment="1" applyProtection="1">
      <alignment wrapText="1" readingOrder="1"/>
      <protection locked="0"/>
    </xf>
    <xf numFmtId="4" fontId="5" fillId="0" borderId="0" xfId="3" applyNumberFormat="1" applyFont="1" applyFill="1" applyBorder="1" applyAlignment="1" applyProtection="1">
      <alignment vertical="top" wrapText="1" readingOrder="1"/>
      <protection locked="0"/>
    </xf>
    <xf numFmtId="4" fontId="7" fillId="0" borderId="0" xfId="1" applyNumberFormat="1" applyFont="1" applyFill="1" applyBorder="1" applyAlignment="1" applyProtection="1">
      <alignment wrapText="1" readingOrder="1"/>
      <protection locked="0"/>
    </xf>
    <xf numFmtId="4" fontId="5" fillId="0" borderId="5" xfId="3" applyNumberFormat="1" applyFont="1" applyFill="1" applyBorder="1" applyAlignment="1" applyProtection="1">
      <alignment wrapText="1" readingOrder="1"/>
      <protection locked="0"/>
    </xf>
    <xf numFmtId="4" fontId="3" fillId="0" borderId="0" xfId="1" applyNumberFormat="1" applyFont="1" applyFill="1" applyBorder="1" applyAlignment="1" applyProtection="1">
      <alignment vertical="top" wrapText="1" readingOrder="1"/>
      <protection locked="0"/>
    </xf>
    <xf numFmtId="4" fontId="7" fillId="0" borderId="0" xfId="1" applyNumberFormat="1" applyFont="1" applyFill="1" applyBorder="1" applyAlignment="1" applyProtection="1">
      <alignment vertical="top" wrapText="1" readingOrder="1"/>
      <protection locked="0"/>
    </xf>
    <xf numFmtId="4" fontId="5" fillId="0" borderId="5" xfId="3" applyNumberFormat="1" applyFont="1" applyFill="1" applyBorder="1" applyAlignment="1" applyProtection="1">
      <alignment vertical="top" wrapText="1" readingOrder="1"/>
      <protection locked="0"/>
    </xf>
    <xf numFmtId="164" fontId="4" fillId="0" borderId="0" xfId="1" applyNumberFormat="1" applyFont="1" applyFill="1" applyBorder="1" applyAlignment="1" applyProtection="1">
      <alignment vertical="top" readingOrder="1"/>
      <protection locked="0"/>
    </xf>
    <xf numFmtId="165" fontId="4" fillId="0" borderId="8" xfId="1" applyNumberFormat="1" applyFont="1" applyFill="1" applyBorder="1" applyAlignment="1" applyProtection="1">
      <alignment horizontal="right" vertical="top" readingOrder="1"/>
      <protection locked="0"/>
    </xf>
    <xf numFmtId="165" fontId="7" fillId="0" borderId="8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3" xfId="1" applyFont="1" applyFill="1" applyBorder="1" applyAlignment="1" applyProtection="1">
      <alignment horizontal="center" vertical="center" wrapText="1" readingOrder="1"/>
      <protection locked="0"/>
    </xf>
    <xf numFmtId="0" fontId="4" fillId="0" borderId="15" xfId="1" applyFont="1" applyFill="1" applyBorder="1" applyAlignment="1" applyProtection="1">
      <alignment horizontal="center" vertical="center" wrapText="1" readingOrder="1"/>
      <protection locked="0"/>
    </xf>
    <xf numFmtId="0" fontId="4" fillId="0" borderId="0" xfId="1" applyFont="1" applyFill="1" applyAlignment="1" applyProtection="1">
      <alignment horizontal="center" vertical="top" wrapText="1" readingOrder="1"/>
      <protection locked="0"/>
    </xf>
    <xf numFmtId="0" fontId="3" fillId="0" borderId="1" xfId="1" applyFont="1" applyFill="1" applyBorder="1" applyAlignment="1" applyProtection="1">
      <alignment horizontal="center" vertical="top" wrapText="1" readingOrder="1"/>
      <protection locked="0"/>
    </xf>
    <xf numFmtId="0" fontId="4" fillId="0" borderId="3" xfId="1" applyFont="1" applyFill="1" applyBorder="1" applyAlignment="1" applyProtection="1">
      <alignment horizontal="right" wrapText="1" readingOrder="1"/>
      <protection locked="0"/>
    </xf>
    <xf numFmtId="0" fontId="4" fillId="0" borderId="1" xfId="1" applyFont="1" applyFill="1" applyBorder="1" applyAlignment="1" applyProtection="1">
      <alignment horizontal="right" wrapText="1" readingOrder="1"/>
      <protection locked="0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sqref="A1:F1"/>
    </sheetView>
  </sheetViews>
  <sheetFormatPr defaultColWidth="8.88671875" defaultRowHeight="13.8" x14ac:dyDescent="0.25"/>
  <cols>
    <col min="1" max="1" width="34.44140625" style="1" customWidth="1"/>
    <col min="2" max="2" width="10.6640625" style="1" customWidth="1"/>
    <col min="3" max="4" width="12.5546875" style="1" customWidth="1"/>
    <col min="5" max="6" width="12.33203125" style="1" customWidth="1"/>
    <col min="7" max="16384" width="8.88671875" style="1"/>
  </cols>
  <sheetData>
    <row r="1" spans="1:6" ht="14.1" customHeight="1" x14ac:dyDescent="0.25">
      <c r="A1" s="46" t="s">
        <v>28</v>
      </c>
      <c r="B1" s="46"/>
      <c r="C1" s="46"/>
      <c r="D1" s="46"/>
      <c r="E1" s="46"/>
      <c r="F1" s="46"/>
    </row>
    <row r="2" spans="1:6" ht="14.1" customHeight="1" x14ac:dyDescent="0.25">
      <c r="A2" s="46" t="s">
        <v>27</v>
      </c>
      <c r="B2" s="46"/>
      <c r="C2" s="46"/>
      <c r="D2" s="46"/>
      <c r="E2" s="46"/>
      <c r="F2" s="46"/>
    </row>
    <row r="3" spans="1:6" ht="14.1" customHeight="1" x14ac:dyDescent="0.25">
      <c r="A3" s="46" t="s">
        <v>29</v>
      </c>
      <c r="B3" s="46"/>
      <c r="C3" s="46"/>
      <c r="D3" s="46"/>
      <c r="E3" s="46"/>
      <c r="F3" s="46"/>
    </row>
    <row r="4" spans="1:6" ht="14.1" customHeight="1" thickBot="1" x14ac:dyDescent="0.3">
      <c r="A4" s="47" t="s">
        <v>0</v>
      </c>
      <c r="B4" s="47"/>
      <c r="C4" s="47"/>
      <c r="D4" s="47"/>
      <c r="E4" s="47"/>
      <c r="F4" s="47"/>
    </row>
    <row r="5" spans="1:6" ht="42" customHeight="1" x14ac:dyDescent="0.25">
      <c r="A5" s="2"/>
      <c r="B5" s="48" t="s">
        <v>23</v>
      </c>
      <c r="C5" s="48" t="s">
        <v>24</v>
      </c>
      <c r="D5" s="48" t="s">
        <v>25</v>
      </c>
      <c r="E5" s="44" t="s">
        <v>26</v>
      </c>
      <c r="F5" s="45"/>
    </row>
    <row r="6" spans="1:6" ht="14.1" customHeight="1" thickBot="1" x14ac:dyDescent="0.3">
      <c r="A6" s="4" t="s">
        <v>1</v>
      </c>
      <c r="B6" s="49"/>
      <c r="C6" s="49"/>
      <c r="D6" s="49"/>
      <c r="E6" s="27" t="s">
        <v>2</v>
      </c>
      <c r="F6" s="28" t="s">
        <v>3</v>
      </c>
    </row>
    <row r="7" spans="1:6" ht="14.1" customHeight="1" x14ac:dyDescent="0.25">
      <c r="A7" s="3" t="s">
        <v>4</v>
      </c>
      <c r="B7" s="5">
        <v>742.22179000000006</v>
      </c>
      <c r="C7" s="21">
        <v>0</v>
      </c>
      <c r="D7" s="6">
        <v>738.16000000000008</v>
      </c>
      <c r="E7" s="22">
        <f t="shared" ref="E7:E20" si="0">D7-B7</f>
        <v>-4.0617899999999736</v>
      </c>
      <c r="F7" s="7">
        <f t="shared" ref="F7:F20" si="1">E7/B7</f>
        <v>-5.472474743701574E-3</v>
      </c>
    </row>
    <row r="8" spans="1:6" ht="14.1" customHeight="1" x14ac:dyDescent="0.25">
      <c r="A8" s="3" t="s">
        <v>5</v>
      </c>
      <c r="B8" s="34">
        <v>935.93000300000006</v>
      </c>
      <c r="C8" s="21">
        <v>0</v>
      </c>
      <c r="D8" s="35">
        <v>925.42</v>
      </c>
      <c r="E8" s="38">
        <f t="shared" si="0"/>
        <v>-10.510003000000097</v>
      </c>
      <c r="F8" s="7">
        <f t="shared" si="1"/>
        <v>-1.1229475458967733E-2</v>
      </c>
    </row>
    <row r="9" spans="1:6" ht="14.1" customHeight="1" x14ac:dyDescent="0.25">
      <c r="A9" s="3" t="s">
        <v>6</v>
      </c>
      <c r="B9" s="35">
        <f>SUM(B10:B11)</f>
        <v>930.91955900000005</v>
      </c>
      <c r="C9" s="21">
        <f>SUM(C10:C11)</f>
        <v>0</v>
      </c>
      <c r="D9" s="35">
        <f>SUM(D10:D11)</f>
        <v>921.43000000000006</v>
      </c>
      <c r="E9" s="38">
        <f t="shared" si="0"/>
        <v>-9.4895589999999856</v>
      </c>
      <c r="F9" s="7">
        <f t="shared" si="1"/>
        <v>-1.0193747578140622E-2</v>
      </c>
    </row>
    <row r="10" spans="1:6" ht="14.1" customHeight="1" x14ac:dyDescent="0.25">
      <c r="A10" s="29" t="s">
        <v>7</v>
      </c>
      <c r="B10" s="36">
        <v>731.86812800000007</v>
      </c>
      <c r="C10" s="30">
        <v>0</v>
      </c>
      <c r="D10" s="39">
        <v>722.86</v>
      </c>
      <c r="E10" s="39">
        <f t="shared" si="0"/>
        <v>-9.0081280000000561</v>
      </c>
      <c r="F10" s="31">
        <f t="shared" si="1"/>
        <v>-1.2308403188176621E-2</v>
      </c>
    </row>
    <row r="11" spans="1:6" ht="14.1" customHeight="1" x14ac:dyDescent="0.25">
      <c r="A11" s="29" t="s">
        <v>8</v>
      </c>
      <c r="B11" s="36">
        <v>199.05143100000001</v>
      </c>
      <c r="C11" s="30">
        <v>0</v>
      </c>
      <c r="D11" s="39">
        <v>198.57</v>
      </c>
      <c r="E11" s="39">
        <f t="shared" si="0"/>
        <v>-0.48143100000001482</v>
      </c>
      <c r="F11" s="31">
        <f t="shared" si="1"/>
        <v>-2.4186261690327402E-3</v>
      </c>
    </row>
    <row r="12" spans="1:6" ht="14.1" customHeight="1" x14ac:dyDescent="0.25">
      <c r="A12" s="3" t="s">
        <v>9</v>
      </c>
      <c r="B12" s="34">
        <v>825.62029199999995</v>
      </c>
      <c r="C12" s="21">
        <v>0</v>
      </c>
      <c r="D12" s="35">
        <v>852.98</v>
      </c>
      <c r="E12" s="38">
        <f t="shared" si="0"/>
        <v>27.359708000000069</v>
      </c>
      <c r="F12" s="7">
        <f t="shared" si="1"/>
        <v>3.3138366710589603E-2</v>
      </c>
    </row>
    <row r="13" spans="1:6" ht="14.1" customHeight="1" x14ac:dyDescent="0.25">
      <c r="A13" s="3" t="s">
        <v>10</v>
      </c>
      <c r="B13" s="34">
        <v>1362.4266239999999</v>
      </c>
      <c r="C13" s="21">
        <v>0</v>
      </c>
      <c r="D13" s="35">
        <v>1345.32</v>
      </c>
      <c r="E13" s="38">
        <f t="shared" si="0"/>
        <v>-17.106624000000011</v>
      </c>
      <c r="F13" s="7">
        <f t="shared" si="1"/>
        <v>-1.2555996556919906E-2</v>
      </c>
    </row>
    <row r="14" spans="1:6" ht="14.1" customHeight="1" x14ac:dyDescent="0.25">
      <c r="A14" s="3" t="s">
        <v>11</v>
      </c>
      <c r="B14" s="34">
        <f>SUM(B15:B16)</f>
        <v>270.89100000000002</v>
      </c>
      <c r="C14" s="21">
        <v>0</v>
      </c>
      <c r="D14" s="35">
        <f>SUM(D15:D16)</f>
        <v>246.19000000000005</v>
      </c>
      <c r="E14" s="38">
        <f t="shared" si="0"/>
        <v>-24.700999999999965</v>
      </c>
      <c r="F14" s="7">
        <f t="shared" si="1"/>
        <v>-9.1184277070851236E-2</v>
      </c>
    </row>
    <row r="15" spans="1:6" ht="14.1" customHeight="1" x14ac:dyDescent="0.25">
      <c r="A15" s="32" t="s">
        <v>30</v>
      </c>
      <c r="B15" s="36">
        <v>219.69900000000001</v>
      </c>
      <c r="C15" s="30">
        <v>0</v>
      </c>
      <c r="D15" s="39">
        <v>195.00000000000006</v>
      </c>
      <c r="E15" s="39">
        <f t="shared" si="0"/>
        <v>-24.698999999999955</v>
      </c>
      <c r="F15" s="31">
        <f t="shared" si="1"/>
        <v>-0.11242199554845472</v>
      </c>
    </row>
    <row r="16" spans="1:6" ht="14.1" customHeight="1" x14ac:dyDescent="0.25">
      <c r="A16" s="32" t="s">
        <v>31</v>
      </c>
      <c r="B16" s="36">
        <v>51.192</v>
      </c>
      <c r="C16" s="30">
        <v>0</v>
      </c>
      <c r="D16" s="39">
        <v>51.19</v>
      </c>
      <c r="E16" s="30">
        <f>ROUND(D16-B16,1)</f>
        <v>0</v>
      </c>
      <c r="F16" s="43">
        <f t="shared" si="1"/>
        <v>0</v>
      </c>
    </row>
    <row r="17" spans="1:7" ht="14.1" customHeight="1" x14ac:dyDescent="0.25">
      <c r="A17" s="3" t="s">
        <v>12</v>
      </c>
      <c r="B17" s="34">
        <v>48.957906000000001</v>
      </c>
      <c r="C17" s="21">
        <v>0</v>
      </c>
      <c r="D17" s="35">
        <v>48.5</v>
      </c>
      <c r="E17" s="38">
        <f t="shared" si="0"/>
        <v>-0.45790600000000126</v>
      </c>
      <c r="F17" s="7">
        <f t="shared" si="1"/>
        <v>-9.3530552552635975E-3</v>
      </c>
    </row>
    <row r="18" spans="1:7" ht="14.1" customHeight="1" x14ac:dyDescent="0.25">
      <c r="A18" s="3" t="s">
        <v>13</v>
      </c>
      <c r="B18" s="34">
        <v>467.85081500000001</v>
      </c>
      <c r="C18" s="21">
        <v>0</v>
      </c>
      <c r="D18" s="35">
        <v>534.54</v>
      </c>
      <c r="E18" s="38">
        <f t="shared" si="0"/>
        <v>66.689184999999952</v>
      </c>
      <c r="F18" s="7">
        <f t="shared" si="1"/>
        <v>0.14254369739635903</v>
      </c>
    </row>
    <row r="19" spans="1:7" ht="15" customHeight="1" x14ac:dyDescent="0.25">
      <c r="A19" s="3" t="s">
        <v>14</v>
      </c>
      <c r="B19" s="34">
        <v>420.26637499999998</v>
      </c>
      <c r="C19" s="21">
        <v>0</v>
      </c>
      <c r="D19" s="35">
        <v>536.72</v>
      </c>
      <c r="E19" s="38">
        <f t="shared" si="0"/>
        <v>116.45362500000005</v>
      </c>
      <c r="F19" s="7">
        <f t="shared" si="1"/>
        <v>0.27709479493809147</v>
      </c>
      <c r="G19" s="11"/>
    </row>
    <row r="20" spans="1:7" ht="15" customHeight="1" x14ac:dyDescent="0.25">
      <c r="A20" s="3" t="s">
        <v>15</v>
      </c>
      <c r="B20" s="37">
        <v>1.43</v>
      </c>
      <c r="C20" s="33">
        <v>0</v>
      </c>
      <c r="D20" s="40">
        <v>1.42</v>
      </c>
      <c r="E20" s="38">
        <f t="shared" si="0"/>
        <v>-1.0000000000000009E-2</v>
      </c>
      <c r="F20" s="7">
        <f t="shared" si="1"/>
        <v>-6.9930069930069999E-3</v>
      </c>
      <c r="G20" s="14"/>
    </row>
    <row r="21" spans="1:7" x14ac:dyDescent="0.25">
      <c r="A21" s="8" t="s">
        <v>16</v>
      </c>
      <c r="B21" s="9">
        <f>SUM(B7:B9,B12:B14,B17:B20)</f>
        <v>6006.5143639999997</v>
      </c>
      <c r="C21" s="9">
        <v>5992.6705168050003</v>
      </c>
      <c r="D21" s="9">
        <f>SUM(D7:D9,D12:D14,D17:D20)</f>
        <v>6150.68</v>
      </c>
      <c r="E21" s="23">
        <f>D21-B21</f>
        <v>144.16563600000063</v>
      </c>
      <c r="F21" s="10">
        <f>E21/B21</f>
        <v>2.4001546864527008E-2</v>
      </c>
    </row>
    <row r="22" spans="1:7" x14ac:dyDescent="0.25">
      <c r="A22" s="12" t="s">
        <v>17</v>
      </c>
      <c r="B22" s="9">
        <v>873.37341000000004</v>
      </c>
      <c r="C22" s="9">
        <v>874.02391999999998</v>
      </c>
      <c r="D22" s="9">
        <v>873.37</v>
      </c>
      <c r="E22" s="41">
        <f>ROUND(D22-B22,1)</f>
        <v>0</v>
      </c>
      <c r="F22" s="42">
        <f t="shared" ref="F22:F27" si="2">E22/B22</f>
        <v>0</v>
      </c>
    </row>
    <row r="23" spans="1:7" ht="30" customHeight="1" x14ac:dyDescent="0.25">
      <c r="A23" s="12" t="s">
        <v>18</v>
      </c>
      <c r="B23" s="9">
        <v>222.779696</v>
      </c>
      <c r="C23" s="9">
        <v>207.580681</v>
      </c>
      <c r="D23" s="9">
        <v>94.649999999999991</v>
      </c>
      <c r="E23" s="24">
        <f t="shared" ref="E23:E27" si="3">D23-B23</f>
        <v>-128.12969600000002</v>
      </c>
      <c r="F23" s="13">
        <f t="shared" si="2"/>
        <v>-0.57514081534611672</v>
      </c>
    </row>
    <row r="24" spans="1:7" ht="30" customHeight="1" x14ac:dyDescent="0.25">
      <c r="A24" s="12" t="s">
        <v>19</v>
      </c>
      <c r="B24" s="9">
        <v>382.06322999999998</v>
      </c>
      <c r="C24" s="9">
        <v>327.75896999999998</v>
      </c>
      <c r="D24" s="9">
        <v>333.63</v>
      </c>
      <c r="E24" s="24">
        <f t="shared" si="3"/>
        <v>-48.43322999999998</v>
      </c>
      <c r="F24" s="13">
        <f t="shared" si="2"/>
        <v>-0.12676757718872864</v>
      </c>
    </row>
    <row r="25" spans="1:7" ht="15" customHeight="1" x14ac:dyDescent="0.25">
      <c r="A25" s="12" t="s">
        <v>20</v>
      </c>
      <c r="B25" s="9">
        <v>4.2703439999999997</v>
      </c>
      <c r="C25" s="9">
        <v>4.3403233300000004</v>
      </c>
      <c r="D25" s="9">
        <v>4.32</v>
      </c>
      <c r="E25" s="24">
        <f t="shared" si="3"/>
        <v>4.9656000000000589E-2</v>
      </c>
      <c r="F25" s="13">
        <f t="shared" si="2"/>
        <v>1.1628103028702276E-2</v>
      </c>
    </row>
    <row r="26" spans="1:7" ht="14.4" thickBot="1" x14ac:dyDescent="0.3">
      <c r="A26" s="15" t="s">
        <v>21</v>
      </c>
      <c r="B26" s="16">
        <v>15.097181000000001</v>
      </c>
      <c r="C26" s="16">
        <v>15.096776799999999</v>
      </c>
      <c r="D26" s="16">
        <v>15.345000000000001</v>
      </c>
      <c r="E26" s="25">
        <f t="shared" si="3"/>
        <v>0.24781899999999979</v>
      </c>
      <c r="F26" s="17">
        <f t="shared" si="2"/>
        <v>1.6414918785169215E-2</v>
      </c>
    </row>
    <row r="27" spans="1:7" ht="15" thickTop="1" thickBot="1" x14ac:dyDescent="0.3">
      <c r="A27" s="18" t="s">
        <v>22</v>
      </c>
      <c r="B27" s="19">
        <f>SUM(B21:B26)</f>
        <v>7504.0982249999988</v>
      </c>
      <c r="C27" s="19">
        <f t="shared" ref="C27:D27" si="4">SUM(C21:C26)</f>
        <v>7421.4711879349998</v>
      </c>
      <c r="D27" s="19">
        <f t="shared" si="4"/>
        <v>7471.9949999999999</v>
      </c>
      <c r="E27" s="26">
        <f t="shared" si="3"/>
        <v>-32.103224999998929</v>
      </c>
      <c r="F27" s="20">
        <f t="shared" si="2"/>
        <v>-4.2780923220123402E-3</v>
      </c>
    </row>
  </sheetData>
  <mergeCells count="8">
    <mergeCell ref="E5:F5"/>
    <mergeCell ref="A1:F1"/>
    <mergeCell ref="A3:F3"/>
    <mergeCell ref="A4:F4"/>
    <mergeCell ref="B5:B6"/>
    <mergeCell ref="C5:C6"/>
    <mergeCell ref="D5:D6"/>
    <mergeCell ref="A2:F2"/>
  </mergeCells>
  <printOptions horizontalCentered="1"/>
  <pageMargins left="0.7" right="0.7" top="0.75" bottom="0.75" header="0.3" footer="0.3"/>
  <pageSetup orientation="landscape" horizontalDpi="360" verticalDpi="360" r:id="rId1"/>
  <ignoredErrors>
    <ignoredError sqref="E7:F15 B27 E17:F21 E23:F27 D27" unlockedFormula="1"/>
    <ignoredError sqref="B21:D21 B14:D14 B9:D9 C27" formulaRange="1" unlockedFormula="1"/>
    <ignoredError sqref="E22:F22 E16:F1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Summary</vt:lpstr>
      <vt:lpstr>'NSF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</cp:lastModifiedBy>
  <cp:lastPrinted>2018-02-22T17:43:56Z</cp:lastPrinted>
  <dcterms:created xsi:type="dcterms:W3CDTF">2018-01-17T12:31:21Z</dcterms:created>
  <dcterms:modified xsi:type="dcterms:W3CDTF">2018-02-28T12:27:46Z</dcterms:modified>
</cp:coreProperties>
</file>