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2432"/>
  </bookViews>
  <sheets>
    <sheet name="CoSTEM &amp; Postdoc Programs" sheetId="1" r:id="rId1"/>
  </sheets>
  <definedNames>
    <definedName name="_xlnm.Print_Area" localSheetId="0">'CoSTEM &amp; Postdoc Programs'!$A$1:$G$49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D46" i="1"/>
  <c r="C46" i="1"/>
  <c r="D45" i="1"/>
  <c r="D44" i="1"/>
  <c r="F43" i="1"/>
  <c r="E43" i="1"/>
  <c r="D43" i="1"/>
  <c r="D47" i="1" s="1"/>
  <c r="C43" i="1"/>
  <c r="G42" i="1"/>
  <c r="F42" i="1"/>
  <c r="F41" i="1"/>
  <c r="G41" i="1" s="1"/>
  <c r="G40" i="1"/>
  <c r="F40" i="1"/>
  <c r="F39" i="1"/>
  <c r="G39" i="1" s="1"/>
  <c r="G38" i="1"/>
  <c r="F38" i="1"/>
  <c r="F37" i="1"/>
  <c r="G37" i="1" s="1"/>
  <c r="G36" i="1"/>
  <c r="F36" i="1"/>
  <c r="E35" i="1"/>
  <c r="E45" i="1" s="1"/>
  <c r="F45" i="1" s="1"/>
  <c r="D35" i="1"/>
  <c r="C35" i="1"/>
  <c r="C45" i="1" s="1"/>
  <c r="G33" i="1"/>
  <c r="F33" i="1"/>
  <c r="F32" i="1"/>
  <c r="G32" i="1" s="1"/>
  <c r="G31" i="1"/>
  <c r="F31" i="1"/>
  <c r="F30" i="1"/>
  <c r="G30" i="1" s="1"/>
  <c r="G29" i="1"/>
  <c r="F29" i="1"/>
  <c r="E28" i="1"/>
  <c r="F28" i="1" s="1"/>
  <c r="G28" i="1" s="1"/>
  <c r="E27" i="1"/>
  <c r="F27" i="1" s="1"/>
  <c r="C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D18" i="1"/>
  <c r="D34" i="1" s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E11" i="1"/>
  <c r="F11" i="1" s="1"/>
  <c r="D11" i="1"/>
  <c r="C11" i="1"/>
  <c r="F10" i="1"/>
  <c r="G10" i="1" s="1"/>
  <c r="F9" i="1"/>
  <c r="G9" i="1" s="1"/>
  <c r="F8" i="1"/>
  <c r="E8" i="1"/>
  <c r="D8" i="1"/>
  <c r="C8" i="1"/>
  <c r="G8" i="1" s="1"/>
  <c r="C47" i="1" l="1"/>
  <c r="G11" i="1"/>
  <c r="G45" i="1"/>
  <c r="G46" i="1"/>
  <c r="E44" i="1"/>
  <c r="F44" i="1" s="1"/>
  <c r="E18" i="1"/>
  <c r="F35" i="1"/>
  <c r="G43" i="1"/>
  <c r="G35" i="1"/>
  <c r="C44" i="1"/>
  <c r="C18" i="1"/>
  <c r="G47" i="1" l="1"/>
  <c r="G18" i="1"/>
  <c r="C34" i="1"/>
  <c r="E47" i="1"/>
  <c r="F47" i="1" s="1"/>
  <c r="G44" i="1"/>
  <c r="E34" i="1"/>
  <c r="F34" i="1" s="1"/>
  <c r="F18" i="1"/>
  <c r="G34" i="1" l="1"/>
</calcChain>
</file>

<file path=xl/sharedStrings.xml><?xml version="1.0" encoding="utf-8"?>
<sst xmlns="http://schemas.openxmlformats.org/spreadsheetml/2006/main" count="77" uniqueCount="57">
  <si>
    <t>NATIONAL SCIENCE FOUNDATION</t>
  </si>
  <si>
    <t>CoSTEM INVENTORY AND POSTDOCTORAL FELLOWSHIP PROGRAMS</t>
  </si>
  <si>
    <t>BY LEVEL OF EDUCATION</t>
  </si>
  <si>
    <t>FY 2019 BUDGET REQUEST TO CONGRESS</t>
  </si>
  <si>
    <t>(Dollars in Millions)</t>
  </si>
  <si>
    <t>FY 2017 Actual</t>
  </si>
  <si>
    <t>FY 2018 
(TBD)</t>
  </si>
  <si>
    <t>FY 2019 Request</t>
  </si>
  <si>
    <t>FY 2019 Request
change over
FY 2017 Actual</t>
  </si>
  <si>
    <t>Amount</t>
  </si>
  <si>
    <t>Percent</t>
  </si>
  <si>
    <t>Minority-Serving Institutions</t>
  </si>
  <si>
    <t>UG</t>
  </si>
  <si>
    <t>Historically Black Colleges and Universities 
   Undergraduate Program (HBCU-UP)</t>
  </si>
  <si>
    <t>Tribal Colleges and Universities Program (TCUP)</t>
  </si>
  <si>
    <t>Fellowships and Scholarships</t>
  </si>
  <si>
    <t>NSF Scholarships in STEM (S-STEM) (H-1B)</t>
  </si>
  <si>
    <t>Robert Noyce Scholarship (Noyce) Program</t>
  </si>
  <si>
    <t>G</t>
  </si>
  <si>
    <t>Cybercorps®: Scholarship for Service (SFS)</t>
  </si>
  <si>
    <r>
      <t>East Asia and Pacific Summer Institutes for U.S. Grad 
   Students (EAPSI)</t>
    </r>
    <r>
      <rPr>
        <vertAlign val="superscript"/>
        <sz val="11"/>
        <color indexed="8"/>
        <rFont val="Arial"/>
        <family val="2"/>
      </rPr>
      <t>1</t>
    </r>
  </si>
  <si>
    <t>Graduate Research Fellowship (GRFP)</t>
  </si>
  <si>
    <t>NSF Research Traineeship (NRT)</t>
  </si>
  <si>
    <t>Other Grant Programs</t>
  </si>
  <si>
    <t>K-12</t>
  </si>
  <si>
    <t>Discovery Research PreK-12 (DRK-12)</t>
  </si>
  <si>
    <t>Innovative Technology Experiences for Teachers and 
   Students (ITEST) (H1-B)</t>
  </si>
  <si>
    <t xml:space="preserve">STEM + Computing (STEM + C) Partnerships </t>
  </si>
  <si>
    <t>Advanced Technological Education (ATE)</t>
  </si>
  <si>
    <t>Emerging Frontiers in Research and Innovation (EFRI) 
   Research Experience and Mentoring (REM)</t>
  </si>
  <si>
    <t>Improving Undergraduate STEM Education (IUSE)</t>
  </si>
  <si>
    <t>International Research Experiences for Students (IRES)</t>
  </si>
  <si>
    <t>Louis Stokes Alliances for Minority Participation (LSAMP)</t>
  </si>
  <si>
    <t>Research Experiences for Undergraduates (REU) - 
   Sites and Supplements</t>
  </si>
  <si>
    <t>Research Experiences for Teachers (RET) in 
   Engineering and Computer Science</t>
  </si>
  <si>
    <t>Alliances for Graduate Education and the Professoriate 
   (AGEP)</t>
  </si>
  <si>
    <t>Training-based Workforce Development for Advanced
   Cyberinfrastructure (CyberTraining)</t>
  </si>
  <si>
    <t>O&amp;I</t>
  </si>
  <si>
    <t>Advancing Informal STEM Learning (AISL)</t>
  </si>
  <si>
    <t>Excellence Awards in Science and Engineering  (EASE)</t>
  </si>
  <si>
    <t>Inclusion across the Nation of Communities of
   Learners of Underrepresented Discoverers in
   Engineering and Science (NSF INCLUDES)</t>
  </si>
  <si>
    <t>Subtotal, Above Categories (CoSTEM Inventory
   Programs)</t>
  </si>
  <si>
    <t>NSF Postdoctoral Programs</t>
  </si>
  <si>
    <t>Astronomy and Astrophysics Postdoctoral
   Fellowships (AAPF)</t>
  </si>
  <si>
    <t>Geosciences Postdoctoral Fellowships</t>
  </si>
  <si>
    <r>
      <t>International Research Fellowship Program</t>
    </r>
    <r>
      <rPr>
        <vertAlign val="superscript"/>
        <sz val="11"/>
        <color indexed="8"/>
        <rFont val="Arial"/>
        <family val="2"/>
      </rPr>
      <t>2</t>
    </r>
  </si>
  <si>
    <t>Mathematical Sciences Postdoctoral Research
    Fellowships (MSPRF)</t>
  </si>
  <si>
    <t>Postdoctoral Research Fellowships in Biology
   (PRFB)</t>
  </si>
  <si>
    <t>SPRF-Broadening Participation</t>
  </si>
  <si>
    <t>SPRF-Fundamental Research</t>
  </si>
  <si>
    <t>K-12 STEM Education Programs (K-12) Subtotal</t>
  </si>
  <si>
    <t>Undergraduate STEM Education Programs (UG) Subtotal</t>
  </si>
  <si>
    <t>Graduate and Professional STEM Education Programs
   (G) Subtotal</t>
  </si>
  <si>
    <t>Outreach and Informal STEM Education Programs
   (O&amp;I) Subtotal</t>
  </si>
  <si>
    <t xml:space="preserve">Total, NSF STEM Education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</si>
  <si>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In FY 2019, the East Asia-Pacific Summer Institute (EAPSI) program will be terminated. 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</si>
  <si>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In FY 2018, the International Research Fellowship program was terminated.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</si>
</sst>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[$-10409]#,##0.00;\-#,##0.0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right" readingOrder="1"/>
      <protection locked="0"/>
    </xf>
    <xf numFmtId="0" fontId="3" fillId="0" borderId="6" xfId="0" applyFont="1" applyFill="1" applyBorder="1" applyAlignment="1" applyProtection="1">
      <alignment horizontal="right" readingOrder="1"/>
      <protection locked="0"/>
    </xf>
    <xf numFmtId="164" fontId="3" fillId="2" borderId="9" xfId="0" applyNumberFormat="1" applyFont="1" applyFill="1" applyBorder="1" applyAlignment="1">
      <alignment vertical="top"/>
    </xf>
    <xf numFmtId="165" fontId="7" fillId="2" borderId="10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vertical="top" wrapText="1"/>
      <protection locked="0"/>
    </xf>
    <xf numFmtId="166" fontId="8" fillId="0" borderId="0" xfId="0" applyNumberFormat="1" applyFont="1" applyFill="1" applyBorder="1" applyAlignment="1" applyProtection="1">
      <alignment vertical="top"/>
      <protection locked="0"/>
    </xf>
    <xf numFmtId="167" fontId="8" fillId="0" borderId="12" xfId="0" applyNumberFormat="1" applyFont="1" applyFill="1" applyBorder="1" applyAlignment="1" applyProtection="1">
      <alignment vertical="top"/>
      <protection locked="0"/>
    </xf>
    <xf numFmtId="166" fontId="5" fillId="0" borderId="12" xfId="0" applyNumberFormat="1" applyFont="1" applyFill="1" applyBorder="1" applyAlignment="1">
      <alignment vertical="top"/>
    </xf>
    <xf numFmtId="165" fontId="9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 applyProtection="1">
      <alignment wrapText="1" readingOrder="1"/>
      <protection locked="0"/>
    </xf>
    <xf numFmtId="166" fontId="8" fillId="0" borderId="8" xfId="0" applyNumberFormat="1" applyFont="1" applyFill="1" applyBorder="1" applyAlignment="1" applyProtection="1">
      <alignment vertical="top"/>
      <protection locked="0"/>
    </xf>
    <xf numFmtId="166" fontId="5" fillId="0" borderId="0" xfId="0" applyNumberFormat="1" applyFont="1" applyFill="1" applyBorder="1" applyAlignment="1">
      <alignment vertical="top"/>
    </xf>
    <xf numFmtId="164" fontId="3" fillId="2" borderId="15" xfId="0" applyNumberFormat="1" applyFont="1" applyFill="1" applyBorder="1" applyAlignment="1">
      <alignment vertical="top"/>
    </xf>
    <xf numFmtId="165" fontId="7" fillId="2" borderId="1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wrapText="1" readingOrder="1"/>
      <protection locked="0"/>
    </xf>
    <xf numFmtId="166" fontId="8" fillId="0" borderId="12" xfId="0" applyNumberFormat="1" applyFont="1" applyFill="1" applyBorder="1" applyAlignment="1" applyProtection="1">
      <alignment vertical="top"/>
      <protection locked="0"/>
    </xf>
    <xf numFmtId="167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wrapText="1" readingOrder="1"/>
      <protection locked="0"/>
    </xf>
    <xf numFmtId="165" fontId="9" fillId="0" borderId="17" xfId="0" applyNumberFormat="1" applyFont="1" applyFill="1" applyBorder="1" applyAlignment="1">
      <alignment horizontal="right" vertical="top"/>
    </xf>
    <xf numFmtId="165" fontId="7" fillId="2" borderId="17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vertical="top" wrapText="1" readingOrder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67" fontId="9" fillId="0" borderId="0" xfId="0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 applyProtection="1">
      <alignment horizontal="right" vertical="top"/>
      <protection locked="0"/>
    </xf>
    <xf numFmtId="167" fontId="8" fillId="0" borderId="8" xfId="0" applyNumberFormat="1" applyFont="1" applyFill="1" applyBorder="1" applyAlignment="1" applyProtection="1">
      <alignment vertical="top"/>
      <protection locked="0"/>
    </xf>
    <xf numFmtId="164" fontId="3" fillId="3" borderId="19" xfId="0" applyNumberFormat="1" applyFont="1" applyFill="1" applyBorder="1" applyAlignment="1">
      <alignment vertical="top"/>
    </xf>
    <xf numFmtId="165" fontId="7" fillId="3" borderId="20" xfId="0" applyNumberFormat="1" applyFont="1" applyFill="1" applyBorder="1" applyAlignment="1">
      <alignment horizontal="right" vertical="top"/>
    </xf>
    <xf numFmtId="0" fontId="8" fillId="2" borderId="7" xfId="0" applyFont="1" applyFill="1" applyBorder="1" applyAlignment="1" applyProtection="1">
      <alignment horizontal="center" wrapText="1" readingOrder="1"/>
      <protection locked="0"/>
    </xf>
    <xf numFmtId="0" fontId="6" fillId="2" borderId="8" xfId="0" applyFont="1" applyFill="1" applyBorder="1" applyAlignment="1" applyProtection="1">
      <alignment wrapText="1" readingOrder="1"/>
      <protection locked="0"/>
    </xf>
    <xf numFmtId="164" fontId="3" fillId="2" borderId="8" xfId="0" applyNumberFormat="1" applyFont="1" applyFill="1" applyBorder="1" applyAlignment="1">
      <alignment vertical="top"/>
    </xf>
    <xf numFmtId="0" fontId="8" fillId="0" borderId="21" xfId="0" applyFont="1" applyFill="1" applyBorder="1" applyAlignment="1" applyProtection="1">
      <alignment horizontal="center" readingOrder="1"/>
      <protection locked="0"/>
    </xf>
    <xf numFmtId="0" fontId="5" fillId="0" borderId="11" xfId="0" applyFont="1" applyFill="1" applyBorder="1" applyAlignment="1"/>
    <xf numFmtId="0" fontId="5" fillId="0" borderId="7" xfId="0" applyFont="1" applyFill="1" applyBorder="1" applyAlignment="1"/>
    <xf numFmtId="166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/>
    <xf numFmtId="164" fontId="3" fillId="0" borderId="15" xfId="0" applyNumberFormat="1" applyFont="1" applyFill="1" applyBorder="1" applyAlignment="1">
      <alignment vertical="top"/>
    </xf>
    <xf numFmtId="165" fontId="7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 readingOrder="1"/>
    </xf>
    <xf numFmtId="168" fontId="3" fillId="3" borderId="20" xfId="1" applyNumberFormat="1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wrapText="1" readingOrder="1"/>
      <protection locked="0"/>
    </xf>
    <xf numFmtId="164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9" fillId="0" borderId="0" xfId="0" applyFont="1" applyFill="1"/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left" wrapText="1" readingOrder="1"/>
      <protection locked="0"/>
    </xf>
    <xf numFmtId="0" fontId="6" fillId="2" borderId="8" xfId="0" applyFont="1" applyFill="1" applyBorder="1" applyAlignment="1" applyProtection="1">
      <alignment horizontal="left" wrapText="1" readingOrder="1"/>
      <protection locked="0"/>
    </xf>
    <xf numFmtId="0" fontId="6" fillId="2" borderId="14" xfId="0" applyFont="1" applyFill="1" applyBorder="1" applyAlignment="1" applyProtection="1">
      <alignment horizontal="left" wrapText="1" readingOrder="1"/>
      <protection locked="0"/>
    </xf>
    <xf numFmtId="0" fontId="6" fillId="2" borderId="15" xfId="0" applyFont="1" applyFill="1" applyBorder="1" applyAlignment="1" applyProtection="1">
      <alignment horizontal="left" wrapText="1" readingOrder="1"/>
      <protection locked="0"/>
    </xf>
    <xf numFmtId="0" fontId="6" fillId="2" borderId="14" xfId="0" applyFont="1" applyFill="1" applyBorder="1" applyAlignment="1" applyProtection="1">
      <alignment horizontal="left" readingOrder="1"/>
      <protection locked="0"/>
    </xf>
    <xf numFmtId="0" fontId="6" fillId="2" borderId="15" xfId="0" applyFont="1" applyFill="1" applyBorder="1" applyAlignment="1" applyProtection="1">
      <alignment horizontal="left" readingOrder="1"/>
      <protection locked="0"/>
    </xf>
    <xf numFmtId="0" fontId="6" fillId="3" borderId="18" xfId="0" applyFont="1" applyFill="1" applyBorder="1" applyAlignment="1" applyProtection="1">
      <alignment horizontal="left" wrapText="1" readingOrder="1"/>
      <protection locked="0"/>
    </xf>
    <xf numFmtId="0" fontId="6" fillId="3" borderId="19" xfId="0" applyFont="1" applyFill="1" applyBorder="1" applyAlignment="1" applyProtection="1">
      <alignment horizontal="left" wrapText="1" readingOrder="1"/>
      <protection locked="0"/>
    </xf>
    <xf numFmtId="0" fontId="6" fillId="0" borderId="14" xfId="0" applyFont="1" applyFill="1" applyBorder="1" applyAlignment="1" applyProtection="1">
      <alignment horizontal="left" vertical="top" readingOrder="1"/>
      <protection locked="0"/>
    </xf>
    <xf numFmtId="0" fontId="6" fillId="0" borderId="15" xfId="0" applyFont="1" applyFill="1" applyBorder="1" applyAlignment="1" applyProtection="1">
      <alignment horizontal="left" vertical="top" readingOrder="1"/>
      <protection locked="0"/>
    </xf>
    <xf numFmtId="0" fontId="5" fillId="0" borderId="2" xfId="0" applyFont="1" applyFill="1" applyBorder="1" applyAlignment="1" applyProtection="1">
      <alignment horizontal="left" wrapText="1" readingOrder="1"/>
      <protection locked="0"/>
    </xf>
    <xf numFmtId="0" fontId="5" fillId="0" borderId="5" xfId="0" applyFont="1" applyFill="1" applyBorder="1" applyAlignment="1" applyProtection="1">
      <alignment horizontal="left" wrapText="1" readingOrder="1"/>
      <protection locked="0"/>
    </xf>
    <xf numFmtId="0" fontId="5" fillId="0" borderId="3" xfId="0" applyFont="1" applyFill="1" applyBorder="1" applyAlignment="1" applyProtection="1">
      <alignment horizontal="center" readingOrder="1"/>
      <protection locked="0"/>
    </xf>
    <xf numFmtId="0" fontId="5" fillId="0" borderId="1" xfId="0" applyFont="1" applyFill="1" applyBorder="1" applyAlignment="1" applyProtection="1">
      <alignment horizontal="center" readingOrder="1"/>
      <protection locked="0"/>
    </xf>
    <xf numFmtId="0" fontId="3" fillId="0" borderId="3" xfId="0" applyFont="1" applyFill="1" applyBorder="1" applyAlignment="1" applyProtection="1">
      <alignment horizontal="right" wrapText="1" readingOrder="1"/>
      <protection locked="0"/>
    </xf>
    <xf numFmtId="0" fontId="3" fillId="0" borderId="1" xfId="0" applyFont="1" applyFill="1" applyBorder="1" applyAlignment="1" applyProtection="1">
      <alignment horizontal="right" wrapText="1" readingOrder="1"/>
      <protection locked="0"/>
    </xf>
    <xf numFmtId="0" fontId="6" fillId="0" borderId="14" xfId="0" applyFont="1" applyFill="1" applyBorder="1" applyAlignment="1" applyProtection="1">
      <alignment horizontal="left" vertical="top" wrapText="1" readingOrder="1"/>
      <protection locked="0"/>
    </xf>
    <xf numFmtId="0" fontId="6" fillId="0" borderId="15" xfId="0" applyFont="1" applyFill="1" applyBorder="1" applyAlignment="1" applyProtection="1">
      <alignment horizontal="left" vertical="top" wrapText="1" readingOrder="1"/>
      <protection locked="0"/>
    </xf>
    <xf numFmtId="0" fontId="6" fillId="0" borderId="14" xfId="0" applyFont="1" applyFill="1" applyBorder="1" applyAlignment="1" applyProtection="1">
      <alignment horizontal="left" wrapText="1" readingOrder="1"/>
      <protection locked="0"/>
    </xf>
    <xf numFmtId="0" fontId="6" fillId="0" borderId="15" xfId="0" applyFont="1" applyFill="1" applyBorder="1" applyAlignment="1" applyProtection="1">
      <alignment horizontal="left" readingOrder="1"/>
      <protection locked="0"/>
    </xf>
    <xf numFmtId="0" fontId="3" fillId="0" borderId="0" xfId="0" applyFont="1" applyFill="1" applyAlignment="1" applyProtection="1">
      <alignment horizontal="center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workbookViewId="0">
      <selection sqref="A1:G1"/>
    </sheetView>
  </sheetViews>
  <sheetFormatPr defaultColWidth="8.88671875" defaultRowHeight="14.4" x14ac:dyDescent="0.3"/>
  <cols>
    <col min="1" max="1" width="8.88671875" style="1"/>
    <col min="2" max="2" width="55.6640625" style="1" customWidth="1"/>
    <col min="3" max="3" width="10.6640625" style="1" customWidth="1"/>
    <col min="4" max="5" width="10.6640625" style="50" customWidth="1"/>
    <col min="6" max="7" width="10.6640625" style="1" customWidth="1"/>
    <col min="8" max="16384" width="8.88671875" style="1"/>
  </cols>
  <sheetData>
    <row r="1" spans="1:7" x14ac:dyDescent="0.3">
      <c r="A1" s="75" t="s">
        <v>0</v>
      </c>
      <c r="B1" s="75"/>
      <c r="C1" s="75"/>
      <c r="D1" s="75"/>
      <c r="E1" s="75"/>
      <c r="F1" s="75"/>
      <c r="G1" s="75"/>
    </row>
    <row r="2" spans="1:7" x14ac:dyDescent="0.3">
      <c r="A2" s="75" t="s">
        <v>1</v>
      </c>
      <c r="B2" s="75"/>
      <c r="C2" s="75"/>
      <c r="D2" s="75"/>
      <c r="E2" s="75"/>
      <c r="F2" s="75"/>
      <c r="G2" s="75"/>
    </row>
    <row r="3" spans="1:7" x14ac:dyDescent="0.3">
      <c r="A3" s="75" t="s">
        <v>2</v>
      </c>
      <c r="B3" s="75"/>
      <c r="C3" s="75"/>
      <c r="D3" s="75"/>
      <c r="E3" s="75"/>
      <c r="F3" s="75"/>
      <c r="G3" s="75"/>
    </row>
    <row r="4" spans="1:7" x14ac:dyDescent="0.3">
      <c r="A4" s="75" t="s">
        <v>3</v>
      </c>
      <c r="B4" s="75"/>
      <c r="C4" s="75"/>
      <c r="D4" s="75"/>
      <c r="E4" s="75"/>
      <c r="F4" s="75"/>
      <c r="G4" s="75"/>
    </row>
    <row r="5" spans="1:7" ht="15" thickBot="1" x14ac:dyDescent="0.35">
      <c r="A5" s="76" t="s">
        <v>4</v>
      </c>
      <c r="B5" s="76"/>
      <c r="C5" s="76"/>
      <c r="D5" s="76"/>
      <c r="E5" s="76"/>
      <c r="F5" s="76"/>
      <c r="G5" s="76"/>
    </row>
    <row r="6" spans="1:7" ht="41.4" customHeight="1" x14ac:dyDescent="0.3">
      <c r="A6" s="65"/>
      <c r="B6" s="67"/>
      <c r="C6" s="69" t="s">
        <v>5</v>
      </c>
      <c r="D6" s="69" t="s">
        <v>6</v>
      </c>
      <c r="E6" s="69" t="s">
        <v>7</v>
      </c>
      <c r="F6" s="53" t="s">
        <v>8</v>
      </c>
      <c r="G6" s="54"/>
    </row>
    <row r="7" spans="1:7" ht="15" thickBot="1" x14ac:dyDescent="0.35">
      <c r="A7" s="66"/>
      <c r="B7" s="68"/>
      <c r="C7" s="70"/>
      <c r="D7" s="70"/>
      <c r="E7" s="70"/>
      <c r="F7" s="2" t="s">
        <v>9</v>
      </c>
      <c r="G7" s="3" t="s">
        <v>10</v>
      </c>
    </row>
    <row r="8" spans="1:7" x14ac:dyDescent="0.3">
      <c r="A8" s="55" t="s">
        <v>11</v>
      </c>
      <c r="B8" s="56"/>
      <c r="C8" s="4">
        <f t="shared" ref="C8:E8" si="0">SUM(C9:C10)</f>
        <v>49.021000000000001</v>
      </c>
      <c r="D8" s="4">
        <f t="shared" si="0"/>
        <v>0</v>
      </c>
      <c r="E8" s="4">
        <f t="shared" si="0"/>
        <v>49</v>
      </c>
      <c r="F8" s="4">
        <f>E8-C8</f>
        <v>-2.1000000000000796E-2</v>
      </c>
      <c r="G8" s="5">
        <f>IF($C8=0,"N/A  ",F8/C8)</f>
        <v>-4.2838783378553672E-4</v>
      </c>
    </row>
    <row r="9" spans="1:7" s="12" customFormat="1" ht="27.6" x14ac:dyDescent="0.3">
      <c r="A9" s="6" t="s">
        <v>12</v>
      </c>
      <c r="B9" s="7" t="s">
        <v>13</v>
      </c>
      <c r="C9" s="8">
        <v>35.012999999999998</v>
      </c>
      <c r="D9" s="8">
        <v>0</v>
      </c>
      <c r="E9" s="9">
        <v>35</v>
      </c>
      <c r="F9" s="10">
        <f t="shared" ref="F9:F47" si="1">E9-C9</f>
        <v>-1.2999999999998124E-2</v>
      </c>
      <c r="G9" s="11">
        <f t="shared" ref="G9:G47" si="2">IF($C9=0,"N/A  ",F9/C9)</f>
        <v>-3.7129066346780124E-4</v>
      </c>
    </row>
    <row r="10" spans="1:7" x14ac:dyDescent="0.3">
      <c r="A10" s="13" t="s">
        <v>12</v>
      </c>
      <c r="B10" s="14" t="s">
        <v>14</v>
      </c>
      <c r="C10" s="8">
        <v>14.007999999999999</v>
      </c>
      <c r="D10" s="15">
        <v>0</v>
      </c>
      <c r="E10" s="15">
        <v>14</v>
      </c>
      <c r="F10" s="16">
        <f t="shared" si="1"/>
        <v>-7.9999999999991189E-3</v>
      </c>
      <c r="G10" s="11">
        <f t="shared" si="2"/>
        <v>-5.7110222729862359E-4</v>
      </c>
    </row>
    <row r="11" spans="1:7" x14ac:dyDescent="0.3">
      <c r="A11" s="57" t="s">
        <v>15</v>
      </c>
      <c r="B11" s="58"/>
      <c r="C11" s="17">
        <f>SUM(C12:C17)</f>
        <v>574.23299999999995</v>
      </c>
      <c r="D11" s="17">
        <f>SUM(D12:D17)</f>
        <v>0</v>
      </c>
      <c r="E11" s="17">
        <f>SUM(E12:E17)</f>
        <v>499.86</v>
      </c>
      <c r="F11" s="17">
        <f t="shared" si="1"/>
        <v>-74.372999999999934</v>
      </c>
      <c r="G11" s="18">
        <f t="shared" si="2"/>
        <v>-0.12951711239165972</v>
      </c>
    </row>
    <row r="12" spans="1:7" x14ac:dyDescent="0.3">
      <c r="A12" s="6" t="s">
        <v>12</v>
      </c>
      <c r="B12" s="19" t="s">
        <v>16</v>
      </c>
      <c r="C12" s="8">
        <v>84.384</v>
      </c>
      <c r="D12" s="20">
        <v>0</v>
      </c>
      <c r="E12" s="20">
        <v>75</v>
      </c>
      <c r="F12" s="16">
        <f t="shared" si="1"/>
        <v>-9.3840000000000003</v>
      </c>
      <c r="G12" s="11">
        <f t="shared" si="2"/>
        <v>-0.11120591581342434</v>
      </c>
    </row>
    <row r="13" spans="1:7" x14ac:dyDescent="0.3">
      <c r="A13" s="6" t="s">
        <v>12</v>
      </c>
      <c r="B13" s="19" t="s">
        <v>17</v>
      </c>
      <c r="C13" s="8">
        <v>61.591999999999999</v>
      </c>
      <c r="D13" s="8">
        <v>0</v>
      </c>
      <c r="E13" s="21">
        <v>47</v>
      </c>
      <c r="F13" s="16">
        <f t="shared" si="1"/>
        <v>-14.591999999999999</v>
      </c>
      <c r="G13" s="11">
        <f t="shared" si="2"/>
        <v>-0.23691388492011947</v>
      </c>
    </row>
    <row r="14" spans="1:7" x14ac:dyDescent="0.3">
      <c r="A14" s="6" t="s">
        <v>18</v>
      </c>
      <c r="B14" s="19" t="s">
        <v>19</v>
      </c>
      <c r="C14" s="8">
        <v>54.948999999999998</v>
      </c>
      <c r="D14" s="8">
        <v>0</v>
      </c>
      <c r="E14" s="21">
        <v>55</v>
      </c>
      <c r="F14" s="16">
        <f t="shared" si="1"/>
        <v>5.1000000000001933E-2</v>
      </c>
      <c r="G14" s="11">
        <f t="shared" si="2"/>
        <v>9.2813336002478541E-4</v>
      </c>
    </row>
    <row r="15" spans="1:7" ht="30.6" x14ac:dyDescent="0.3">
      <c r="A15" s="6" t="s">
        <v>18</v>
      </c>
      <c r="B15" s="19" t="s">
        <v>20</v>
      </c>
      <c r="C15" s="8">
        <v>0.96299999999999997</v>
      </c>
      <c r="D15" s="8">
        <v>0</v>
      </c>
      <c r="E15" s="8">
        <v>0</v>
      </c>
      <c r="F15" s="16">
        <f t="shared" si="1"/>
        <v>-0.96299999999999997</v>
      </c>
      <c r="G15" s="11">
        <f t="shared" si="2"/>
        <v>-1</v>
      </c>
    </row>
    <row r="16" spans="1:7" x14ac:dyDescent="0.3">
      <c r="A16" s="6" t="s">
        <v>18</v>
      </c>
      <c r="B16" s="19" t="s">
        <v>21</v>
      </c>
      <c r="C16" s="8">
        <v>319.483</v>
      </c>
      <c r="D16" s="8">
        <v>0</v>
      </c>
      <c r="E16" s="21">
        <v>270.72000000000003</v>
      </c>
      <c r="F16" s="16">
        <f t="shared" si="1"/>
        <v>-48.762999999999977</v>
      </c>
      <c r="G16" s="11">
        <f t="shared" si="2"/>
        <v>-0.15263096940995288</v>
      </c>
    </row>
    <row r="17" spans="1:7" x14ac:dyDescent="0.3">
      <c r="A17" s="6" t="s">
        <v>18</v>
      </c>
      <c r="B17" s="22" t="s">
        <v>22</v>
      </c>
      <c r="C17" s="8">
        <v>52.862000000000002</v>
      </c>
      <c r="D17" s="15">
        <v>0</v>
      </c>
      <c r="E17" s="15">
        <v>52.14</v>
      </c>
      <c r="F17" s="16">
        <f t="shared" si="1"/>
        <v>-0.72200000000000131</v>
      </c>
      <c r="G17" s="23">
        <f t="shared" si="2"/>
        <v>-1.3658204381219048E-2</v>
      </c>
    </row>
    <row r="18" spans="1:7" x14ac:dyDescent="0.3">
      <c r="A18" s="59" t="s">
        <v>23</v>
      </c>
      <c r="B18" s="60"/>
      <c r="C18" s="17">
        <f>SUM(C19:C33)</f>
        <v>599.63456099999996</v>
      </c>
      <c r="D18" s="17">
        <f>SUM(D19:D33)</f>
        <v>0</v>
      </c>
      <c r="E18" s="17">
        <f>SUM(E19:E33)</f>
        <v>565.39999999999986</v>
      </c>
      <c r="F18" s="17">
        <f t="shared" si="1"/>
        <v>-34.234561000000099</v>
      </c>
      <c r="G18" s="24">
        <f t="shared" si="2"/>
        <v>-5.7092374633823183E-2</v>
      </c>
    </row>
    <row r="19" spans="1:7" x14ac:dyDescent="0.3">
      <c r="A19" s="6" t="s">
        <v>24</v>
      </c>
      <c r="B19" s="19" t="s">
        <v>25</v>
      </c>
      <c r="C19" s="8">
        <v>82.21</v>
      </c>
      <c r="D19" s="20">
        <v>0</v>
      </c>
      <c r="E19" s="9">
        <v>82.21</v>
      </c>
      <c r="F19" s="16">
        <f t="shared" si="1"/>
        <v>0</v>
      </c>
      <c r="G19" s="11">
        <f t="shared" si="2"/>
        <v>0</v>
      </c>
    </row>
    <row r="20" spans="1:7" ht="27.6" x14ac:dyDescent="0.3">
      <c r="A20" s="6" t="s">
        <v>24</v>
      </c>
      <c r="B20" s="25" t="s">
        <v>26</v>
      </c>
      <c r="C20" s="8">
        <v>35.103999999999999</v>
      </c>
      <c r="D20" s="8">
        <v>0</v>
      </c>
      <c r="E20" s="21">
        <v>25</v>
      </c>
      <c r="F20" s="16">
        <f t="shared" si="1"/>
        <v>-10.103999999999999</v>
      </c>
      <c r="G20" s="11">
        <f t="shared" si="2"/>
        <v>-0.28783044667274382</v>
      </c>
    </row>
    <row r="21" spans="1:7" x14ac:dyDescent="0.3">
      <c r="A21" s="6" t="s">
        <v>24</v>
      </c>
      <c r="B21" s="19" t="s">
        <v>27</v>
      </c>
      <c r="C21" s="8">
        <v>64.38</v>
      </c>
      <c r="D21" s="8">
        <v>0</v>
      </c>
      <c r="E21" s="21">
        <v>45.14</v>
      </c>
      <c r="F21" s="16">
        <f t="shared" si="1"/>
        <v>-19.239999999999995</v>
      </c>
      <c r="G21" s="11">
        <f t="shared" si="2"/>
        <v>-0.29885057471264365</v>
      </c>
    </row>
    <row r="22" spans="1:7" x14ac:dyDescent="0.3">
      <c r="A22" s="6" t="s">
        <v>12</v>
      </c>
      <c r="B22" s="19" t="s">
        <v>28</v>
      </c>
      <c r="C22" s="8">
        <v>65.909000000000006</v>
      </c>
      <c r="D22" s="8">
        <v>0</v>
      </c>
      <c r="E22" s="21">
        <v>66</v>
      </c>
      <c r="F22" s="16">
        <f t="shared" si="1"/>
        <v>9.0999999999993975E-2</v>
      </c>
      <c r="G22" s="11">
        <f t="shared" si="2"/>
        <v>1.3806915595744734E-3</v>
      </c>
    </row>
    <row r="23" spans="1:7" s="12" customFormat="1" ht="27.6" x14ac:dyDescent="0.3">
      <c r="A23" s="6" t="s">
        <v>12</v>
      </c>
      <c r="B23" s="7" t="s">
        <v>29</v>
      </c>
      <c r="C23" s="8">
        <v>0.68456099999999998</v>
      </c>
      <c r="D23" s="8">
        <v>0</v>
      </c>
      <c r="E23" s="21">
        <v>0.8</v>
      </c>
      <c r="F23" s="16">
        <f t="shared" si="1"/>
        <v>0.11543900000000007</v>
      </c>
      <c r="G23" s="11">
        <f t="shared" si="2"/>
        <v>0.1686321598805659</v>
      </c>
    </row>
    <row r="24" spans="1:7" s="12" customFormat="1" x14ac:dyDescent="0.3">
      <c r="A24" s="6" t="s">
        <v>12</v>
      </c>
      <c r="B24" s="26" t="s">
        <v>30</v>
      </c>
      <c r="C24" s="8">
        <v>102.101</v>
      </c>
      <c r="D24" s="8">
        <v>0</v>
      </c>
      <c r="E24" s="21">
        <v>102.5</v>
      </c>
      <c r="F24" s="16">
        <f t="shared" si="1"/>
        <v>0.39900000000000091</v>
      </c>
      <c r="G24" s="11">
        <f t="shared" si="2"/>
        <v>3.9078951234561947E-3</v>
      </c>
    </row>
    <row r="25" spans="1:7" x14ac:dyDescent="0.3">
      <c r="A25" s="6" t="s">
        <v>12</v>
      </c>
      <c r="B25" s="25" t="s">
        <v>31</v>
      </c>
      <c r="C25" s="8">
        <v>6.9820000000000002</v>
      </c>
      <c r="D25" s="8">
        <v>0</v>
      </c>
      <c r="E25" s="21">
        <v>12</v>
      </c>
      <c r="F25" s="16">
        <f t="shared" si="1"/>
        <v>5.0179999999999998</v>
      </c>
      <c r="G25" s="11">
        <f t="shared" si="2"/>
        <v>0.71870524205098818</v>
      </c>
    </row>
    <row r="26" spans="1:7" x14ac:dyDescent="0.3">
      <c r="A26" s="6" t="s">
        <v>12</v>
      </c>
      <c r="B26" s="25" t="s">
        <v>32</v>
      </c>
      <c r="C26" s="8">
        <v>46.148000000000003</v>
      </c>
      <c r="D26" s="8">
        <v>0</v>
      </c>
      <c r="E26" s="21">
        <v>46</v>
      </c>
      <c r="F26" s="16">
        <f t="shared" si="1"/>
        <v>-0.14800000000000324</v>
      </c>
      <c r="G26" s="11">
        <f t="shared" si="2"/>
        <v>-3.2070728959002173E-3</v>
      </c>
    </row>
    <row r="27" spans="1:7" s="12" customFormat="1" ht="27.6" x14ac:dyDescent="0.3">
      <c r="A27" s="6" t="s">
        <v>12</v>
      </c>
      <c r="B27" s="7" t="s">
        <v>33</v>
      </c>
      <c r="C27" s="8">
        <f>70.257+24.005</f>
        <v>94.262</v>
      </c>
      <c r="D27" s="8">
        <v>0</v>
      </c>
      <c r="E27" s="27">
        <f>60.94+19.1</f>
        <v>80.039999999999992</v>
      </c>
      <c r="F27" s="16">
        <f t="shared" si="1"/>
        <v>-14.222000000000008</v>
      </c>
      <c r="G27" s="11">
        <f t="shared" si="2"/>
        <v>-0.15087734187689639</v>
      </c>
    </row>
    <row r="28" spans="1:7" ht="27.6" x14ac:dyDescent="0.3">
      <c r="A28" s="6" t="s">
        <v>12</v>
      </c>
      <c r="B28" s="25" t="s">
        <v>34</v>
      </c>
      <c r="C28" s="28">
        <v>7.6660000000000004</v>
      </c>
      <c r="D28" s="8">
        <v>0</v>
      </c>
      <c r="E28" s="21">
        <f>1.8+4.25</f>
        <v>6.05</v>
      </c>
      <c r="F28" s="16">
        <f t="shared" si="1"/>
        <v>-1.6160000000000005</v>
      </c>
      <c r="G28" s="11">
        <f t="shared" si="2"/>
        <v>-0.21080093921210546</v>
      </c>
    </row>
    <row r="29" spans="1:7" ht="28.2" x14ac:dyDescent="0.3">
      <c r="A29" s="6" t="s">
        <v>18</v>
      </c>
      <c r="B29" s="19" t="s">
        <v>35</v>
      </c>
      <c r="C29" s="8">
        <v>8.0079999999999991</v>
      </c>
      <c r="D29" s="8">
        <v>0</v>
      </c>
      <c r="E29" s="21">
        <v>8</v>
      </c>
      <c r="F29" s="16">
        <f t="shared" si="1"/>
        <v>-7.9999999999991189E-3</v>
      </c>
      <c r="G29" s="11">
        <f t="shared" si="2"/>
        <v>-9.9900099900088906E-4</v>
      </c>
    </row>
    <row r="30" spans="1:7" ht="27.6" x14ac:dyDescent="0.3">
      <c r="A30" s="6" t="s">
        <v>18</v>
      </c>
      <c r="B30" s="25" t="s">
        <v>36</v>
      </c>
      <c r="C30" s="8">
        <v>4.843</v>
      </c>
      <c r="D30" s="8">
        <v>0</v>
      </c>
      <c r="E30" s="21">
        <v>4.8499999999999996</v>
      </c>
      <c r="F30" s="16">
        <f t="shared" si="1"/>
        <v>6.9999999999996732E-3</v>
      </c>
      <c r="G30" s="11">
        <f t="shared" si="2"/>
        <v>1.4453850918851277E-3</v>
      </c>
    </row>
    <row r="31" spans="1:7" x14ac:dyDescent="0.3">
      <c r="A31" s="6" t="s">
        <v>37</v>
      </c>
      <c r="B31" s="19" t="s">
        <v>38</v>
      </c>
      <c r="C31" s="8">
        <v>62.9</v>
      </c>
      <c r="D31" s="8">
        <v>0</v>
      </c>
      <c r="E31" s="21">
        <v>62.5</v>
      </c>
      <c r="F31" s="16">
        <f t="shared" si="1"/>
        <v>-0.39999999999999858</v>
      </c>
      <c r="G31" s="11">
        <f t="shared" si="2"/>
        <v>-6.3593004769475136E-3</v>
      </c>
    </row>
    <row r="32" spans="1:7" x14ac:dyDescent="0.3">
      <c r="A32" s="6" t="s">
        <v>37</v>
      </c>
      <c r="B32" s="25" t="s">
        <v>39</v>
      </c>
      <c r="C32" s="8">
        <v>4.3079999999999998</v>
      </c>
      <c r="D32" s="8">
        <v>0</v>
      </c>
      <c r="E32" s="21">
        <v>4.3099999999999996</v>
      </c>
      <c r="F32" s="16">
        <f t="shared" si="1"/>
        <v>1.9999999999997797E-3</v>
      </c>
      <c r="G32" s="11">
        <f t="shared" si="2"/>
        <v>4.6425255338899252E-4</v>
      </c>
    </row>
    <row r="33" spans="1:15" ht="42" x14ac:dyDescent="0.3">
      <c r="A33" s="6" t="s">
        <v>37</v>
      </c>
      <c r="B33" s="19" t="s">
        <v>40</v>
      </c>
      <c r="C33" s="8">
        <v>14.129</v>
      </c>
      <c r="D33" s="15">
        <v>0</v>
      </c>
      <c r="E33" s="29">
        <v>20</v>
      </c>
      <c r="F33" s="16">
        <f t="shared" si="1"/>
        <v>5.8710000000000004</v>
      </c>
      <c r="G33" s="11">
        <f t="shared" si="2"/>
        <v>0.41552834595512778</v>
      </c>
    </row>
    <row r="34" spans="1:15" ht="15" thickBot="1" x14ac:dyDescent="0.35">
      <c r="A34" s="61" t="s">
        <v>41</v>
      </c>
      <c r="B34" s="62"/>
      <c r="C34" s="30">
        <f>C18+C11+C8</f>
        <v>1222.888561</v>
      </c>
      <c r="D34" s="30">
        <f>D18+D11+D8</f>
        <v>0</v>
      </c>
      <c r="E34" s="30">
        <f>E18+E11+E8</f>
        <v>1114.2599999999998</v>
      </c>
      <c r="F34" s="30">
        <f t="shared" si="1"/>
        <v>-108.62856100000022</v>
      </c>
      <c r="G34" s="31">
        <f t="shared" si="2"/>
        <v>-8.8829484929657643E-2</v>
      </c>
    </row>
    <row r="35" spans="1:15" x14ac:dyDescent="0.3">
      <c r="A35" s="32" t="s">
        <v>18</v>
      </c>
      <c r="B35" s="33" t="s">
        <v>42</v>
      </c>
      <c r="C35" s="34">
        <f>SUM(C36:C42)</f>
        <v>25.130000000000003</v>
      </c>
      <c r="D35" s="34">
        <f>SUM(D36:D42)</f>
        <v>0</v>
      </c>
      <c r="E35" s="4">
        <f>SUM(E36:E42)</f>
        <v>20.990000000000002</v>
      </c>
      <c r="F35" s="34">
        <f>E35-C35</f>
        <v>-4.1400000000000006</v>
      </c>
      <c r="G35" s="24">
        <f t="shared" si="2"/>
        <v>-0.1647433346597692</v>
      </c>
    </row>
    <row r="36" spans="1:15" ht="28.2" x14ac:dyDescent="0.3">
      <c r="A36" s="35"/>
      <c r="B36" s="19" t="s">
        <v>43</v>
      </c>
      <c r="C36" s="20">
        <v>2.5</v>
      </c>
      <c r="D36" s="20">
        <v>0</v>
      </c>
      <c r="E36" s="9">
        <v>2.5</v>
      </c>
      <c r="F36" s="16">
        <f t="shared" si="1"/>
        <v>0</v>
      </c>
      <c r="G36" s="11">
        <f t="shared" si="2"/>
        <v>0</v>
      </c>
    </row>
    <row r="37" spans="1:15" x14ac:dyDescent="0.3">
      <c r="A37" s="36"/>
      <c r="B37" s="19" t="s">
        <v>44</v>
      </c>
      <c r="C37" s="8">
        <v>3.43</v>
      </c>
      <c r="D37" s="8">
        <v>0</v>
      </c>
      <c r="E37" s="21">
        <v>3.49</v>
      </c>
      <c r="F37" s="16">
        <f t="shared" si="1"/>
        <v>6.0000000000000053E-2</v>
      </c>
      <c r="G37" s="11">
        <f t="shared" si="2"/>
        <v>1.7492711370262405E-2</v>
      </c>
    </row>
    <row r="38" spans="1:15" ht="16.8" x14ac:dyDescent="0.3">
      <c r="A38" s="36"/>
      <c r="B38" s="19" t="s">
        <v>45</v>
      </c>
      <c r="C38" s="8">
        <v>1.22</v>
      </c>
      <c r="D38" s="8">
        <v>0</v>
      </c>
      <c r="E38" s="8">
        <v>0</v>
      </c>
      <c r="F38" s="16">
        <f t="shared" si="1"/>
        <v>-1.22</v>
      </c>
      <c r="G38" s="11">
        <f t="shared" si="2"/>
        <v>-1</v>
      </c>
    </row>
    <row r="39" spans="1:15" ht="28.2" x14ac:dyDescent="0.3">
      <c r="A39" s="36"/>
      <c r="B39" s="19" t="s">
        <v>46</v>
      </c>
      <c r="C39" s="8">
        <v>6.45</v>
      </c>
      <c r="D39" s="8">
        <v>0</v>
      </c>
      <c r="E39" s="21">
        <v>6</v>
      </c>
      <c r="F39" s="16">
        <f t="shared" si="1"/>
        <v>-0.45000000000000018</v>
      </c>
      <c r="G39" s="11">
        <f t="shared" si="2"/>
        <v>-6.9767441860465143E-2</v>
      </c>
    </row>
    <row r="40" spans="1:15" ht="28.2" x14ac:dyDescent="0.3">
      <c r="A40" s="36"/>
      <c r="B40" s="19" t="s">
        <v>47</v>
      </c>
      <c r="C40" s="8">
        <v>7.82</v>
      </c>
      <c r="D40" s="8">
        <v>0</v>
      </c>
      <c r="E40" s="21">
        <v>6</v>
      </c>
      <c r="F40" s="16">
        <f t="shared" si="1"/>
        <v>-1.8200000000000003</v>
      </c>
      <c r="G40" s="11">
        <f t="shared" si="2"/>
        <v>-0.23273657289002561</v>
      </c>
    </row>
    <row r="41" spans="1:15" x14ac:dyDescent="0.3">
      <c r="A41" s="36"/>
      <c r="B41" s="19" t="s">
        <v>48</v>
      </c>
      <c r="C41" s="8">
        <v>2.17</v>
      </c>
      <c r="D41" s="8">
        <v>0</v>
      </c>
      <c r="E41" s="21">
        <v>1.5</v>
      </c>
      <c r="F41" s="16">
        <f t="shared" si="1"/>
        <v>-0.66999999999999993</v>
      </c>
      <c r="G41" s="11">
        <f t="shared" si="2"/>
        <v>-0.30875576036866359</v>
      </c>
    </row>
    <row r="42" spans="1:15" x14ac:dyDescent="0.3">
      <c r="A42" s="37"/>
      <c r="B42" s="22" t="s">
        <v>49</v>
      </c>
      <c r="C42" s="38">
        <v>1.54</v>
      </c>
      <c r="D42" s="15">
        <v>0</v>
      </c>
      <c r="E42" s="29">
        <v>1.5</v>
      </c>
      <c r="F42" s="16">
        <f t="shared" si="1"/>
        <v>-4.0000000000000036E-2</v>
      </c>
      <c r="G42" s="11">
        <f t="shared" si="2"/>
        <v>-2.5974025974025997E-2</v>
      </c>
      <c r="H42" s="39"/>
      <c r="I42" s="39"/>
      <c r="J42" s="39"/>
      <c r="K42" s="39"/>
      <c r="L42" s="39"/>
      <c r="M42" s="39"/>
      <c r="N42" s="39"/>
      <c r="O42" s="39"/>
    </row>
    <row r="43" spans="1:15" x14ac:dyDescent="0.3">
      <c r="A43" s="63" t="s">
        <v>50</v>
      </c>
      <c r="B43" s="64"/>
      <c r="C43" s="40">
        <f>SUM(C19:C21)</f>
        <v>181.69399999999999</v>
      </c>
      <c r="D43" s="40">
        <f>SUM(D19:D21)</f>
        <v>0</v>
      </c>
      <c r="E43" s="40">
        <f>SUM(E19:E21)</f>
        <v>152.35</v>
      </c>
      <c r="F43" s="40">
        <f t="shared" si="1"/>
        <v>-29.343999999999994</v>
      </c>
      <c r="G43" s="41">
        <f t="shared" si="2"/>
        <v>-0.16150230607504923</v>
      </c>
    </row>
    <row r="44" spans="1:15" s="42" customFormat="1" x14ac:dyDescent="0.3">
      <c r="A44" s="71" t="s">
        <v>51</v>
      </c>
      <c r="B44" s="72"/>
      <c r="C44" s="40">
        <f>SUM(C9:C10,C12:C13,C22:C28)</f>
        <v>518.74956100000009</v>
      </c>
      <c r="D44" s="40">
        <f>SUM(D9:D10,D12:D13,D22:D28)</f>
        <v>0</v>
      </c>
      <c r="E44" s="40">
        <f>SUM(E9:E10,E12:E13,E22:E28)</f>
        <v>484.39000000000004</v>
      </c>
      <c r="F44" s="40">
        <f t="shared" si="1"/>
        <v>-34.359561000000042</v>
      </c>
      <c r="G44" s="41">
        <f t="shared" si="2"/>
        <v>-6.6235354365919236E-2</v>
      </c>
    </row>
    <row r="45" spans="1:15" x14ac:dyDescent="0.3">
      <c r="A45" s="73" t="s">
        <v>52</v>
      </c>
      <c r="B45" s="74"/>
      <c r="C45" s="40">
        <f>SUM(C14:C17,C29:C30,C35)</f>
        <v>466.238</v>
      </c>
      <c r="D45" s="40">
        <f>SUM(D14:D17,D29:D30,D35)</f>
        <v>0</v>
      </c>
      <c r="E45" s="40">
        <f>SUM(E14:E17,E29:E30,E35)</f>
        <v>411.70000000000005</v>
      </c>
      <c r="F45" s="40">
        <f t="shared" si="1"/>
        <v>-54.537999999999954</v>
      </c>
      <c r="G45" s="41">
        <f t="shared" si="2"/>
        <v>-0.11697459237556775</v>
      </c>
    </row>
    <row r="46" spans="1:15" x14ac:dyDescent="0.3">
      <c r="A46" s="73" t="s">
        <v>53</v>
      </c>
      <c r="B46" s="74"/>
      <c r="C46" s="40">
        <f>SUM(C31:C33)</f>
        <v>81.337000000000003</v>
      </c>
      <c r="D46" s="40">
        <f>SUM(D31:D33)</f>
        <v>0</v>
      </c>
      <c r="E46" s="40">
        <f>SUM(E31:E33)</f>
        <v>86.81</v>
      </c>
      <c r="F46" s="40">
        <f>E46-C46</f>
        <v>5.472999999999999</v>
      </c>
      <c r="G46" s="41">
        <f t="shared" si="2"/>
        <v>6.7287950133395613E-2</v>
      </c>
    </row>
    <row r="47" spans="1:15" ht="15" thickBot="1" x14ac:dyDescent="0.35">
      <c r="A47" s="61" t="s">
        <v>54</v>
      </c>
      <c r="B47" s="62"/>
      <c r="C47" s="30">
        <f>SUM(C43:C46)</f>
        <v>1248.0185610000001</v>
      </c>
      <c r="D47" s="30">
        <f>SUM(D43:D46)</f>
        <v>0</v>
      </c>
      <c r="E47" s="30">
        <f>SUM(E43:E46)</f>
        <v>1135.25</v>
      </c>
      <c r="F47" s="30">
        <f t="shared" si="1"/>
        <v>-112.76856100000009</v>
      </c>
      <c r="G47" s="43">
        <f t="shared" si="2"/>
        <v>-9.0358080018971831E-2</v>
      </c>
    </row>
    <row r="48" spans="1:15" x14ac:dyDescent="0.3">
      <c r="A48" s="44" t="s">
        <v>55</v>
      </c>
      <c r="B48" s="45"/>
      <c r="C48" s="46"/>
      <c r="D48" s="46"/>
      <c r="E48" s="46"/>
      <c r="F48" s="46"/>
      <c r="G48" s="47"/>
    </row>
    <row r="49" spans="1:7" x14ac:dyDescent="0.3">
      <c r="A49" s="51" t="s">
        <v>56</v>
      </c>
      <c r="B49" s="51"/>
      <c r="C49" s="51"/>
      <c r="D49" s="51"/>
      <c r="E49" s="51"/>
      <c r="F49" s="48"/>
      <c r="G49" s="48"/>
    </row>
    <row r="50" spans="1:7" x14ac:dyDescent="0.3">
      <c r="A50" s="52"/>
      <c r="B50" s="52"/>
      <c r="C50" s="52"/>
      <c r="D50" s="52"/>
      <c r="E50" s="52"/>
      <c r="F50" s="49"/>
      <c r="G50" s="49"/>
    </row>
  </sheetData>
  <mergeCells count="22">
    <mergeCell ref="A47:B47"/>
    <mergeCell ref="A1:G1"/>
    <mergeCell ref="A2:G2"/>
    <mergeCell ref="A3:G3"/>
    <mergeCell ref="A4:G4"/>
    <mergeCell ref="A5:G5"/>
    <mergeCell ref="A49:E49"/>
    <mergeCell ref="A50:E50"/>
    <mergeCell ref="F6:G6"/>
    <mergeCell ref="A8:B8"/>
    <mergeCell ref="A11:B11"/>
    <mergeCell ref="A18:B18"/>
    <mergeCell ref="A34:B34"/>
    <mergeCell ref="A43:B43"/>
    <mergeCell ref="A6:A7"/>
    <mergeCell ref="B6:B7"/>
    <mergeCell ref="C6:C7"/>
    <mergeCell ref="D6:D7"/>
    <mergeCell ref="E6:E7"/>
    <mergeCell ref="A44:B44"/>
    <mergeCell ref="A45:B45"/>
    <mergeCell ref="A46:B46"/>
  </mergeCells>
  <pageMargins left="0.7" right="0.7" top="0.75" bottom="0.75" header="0.3" footer="0.3"/>
  <pageSetup scale="76" orientation="portrait" r:id="rId1"/>
  <ignoredErrors>
    <ignoredError sqref="C27 E28" unlockedFormula="1"/>
    <ignoredError sqref="C43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CoSTEM &amp; Postdoc Programs</vt:lpstr>
      <vt:lpstr>'CoSTEM &amp; Postdoc Programs'!Print_Area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2018-02-27T22:59:18Z</cp:lastPrinted>
  <dcterms:created xsi:type="dcterms:W3CDTF">2018-02-27T15:12:58Z</dcterms:created>
  <dcterms:modified xsi:type="dcterms:W3CDTF">2018-02-28T12:29:56Z</dcterms:modified>
</cp:coreProperties>
</file>