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2019_Budget Cycle\FY_2019_Cong Request - round 2\Production\PDF Production\Extracted Excel Files\"/>
    </mc:Choice>
  </mc:AlternateContent>
  <bookViews>
    <workbookView xWindow="0" yWindow="0" windowWidth="28800" windowHeight="12435"/>
  </bookViews>
  <sheets>
    <sheet name="NSF RI Summary" sheetId="1" r:id="rId1"/>
  </sheets>
  <definedNames>
    <definedName name="_xlnm.Print_Area" localSheetId="0">'NSF RI Summary'!$A$1:$G$61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16" i="1" l="1"/>
  <c r="F48" i="1" l="1"/>
  <c r="G48" i="1"/>
  <c r="F46" i="1"/>
  <c r="G46" i="1"/>
  <c r="F45" i="1"/>
  <c r="F44" i="1"/>
  <c r="G44" i="1" s="1"/>
  <c r="F43" i="1"/>
  <c r="G43" i="1" s="1"/>
  <c r="F42" i="1"/>
  <c r="F41" i="1"/>
  <c r="D38" i="1"/>
  <c r="E38" i="1"/>
  <c r="F39" i="1"/>
  <c r="G39" i="1" s="1"/>
  <c r="C38" i="1"/>
  <c r="F37" i="1"/>
  <c r="F36" i="1"/>
  <c r="G36" i="1" s="1"/>
  <c r="F35" i="1"/>
  <c r="G35" i="1" s="1"/>
  <c r="F34" i="1"/>
  <c r="C31" i="1"/>
  <c r="F33" i="1"/>
  <c r="D31" i="1"/>
  <c r="E31" i="1"/>
  <c r="F30" i="1"/>
  <c r="G30" i="1" s="1"/>
  <c r="F29" i="1"/>
  <c r="G29" i="1" s="1"/>
  <c r="D26" i="1"/>
  <c r="F28" i="1"/>
  <c r="G28" i="1"/>
  <c r="F27" i="1"/>
  <c r="G27" i="1" s="1"/>
  <c r="C26" i="1"/>
  <c r="F25" i="1"/>
  <c r="F24" i="1"/>
  <c r="F23" i="1"/>
  <c r="G23" i="1" s="1"/>
  <c r="F22" i="1"/>
  <c r="G22" i="1" s="1"/>
  <c r="F21" i="1"/>
  <c r="G21" i="1" s="1"/>
  <c r="F20" i="1"/>
  <c r="F19" i="1"/>
  <c r="G19" i="1" s="1"/>
  <c r="F18" i="1"/>
  <c r="F17" i="1"/>
  <c r="G17" i="1" s="1"/>
  <c r="G16" i="1"/>
  <c r="F15" i="1"/>
  <c r="G15" i="1" s="1"/>
  <c r="F13" i="1"/>
  <c r="F12" i="1"/>
  <c r="G12" i="1" s="1"/>
  <c r="F11" i="1"/>
  <c r="G11" i="1" s="1"/>
  <c r="F10" i="1"/>
  <c r="C7" i="1"/>
  <c r="F9" i="1"/>
  <c r="D7" i="1"/>
  <c r="E7" i="1"/>
  <c r="F31" i="1" l="1"/>
  <c r="F38" i="1"/>
  <c r="G38" i="1" s="1"/>
  <c r="F7" i="1"/>
  <c r="G7" i="1" s="1"/>
  <c r="C47" i="1"/>
  <c r="G31" i="1"/>
  <c r="G9" i="1"/>
  <c r="G14" i="1"/>
  <c r="G20" i="1"/>
  <c r="G25" i="1"/>
  <c r="G33" i="1"/>
  <c r="G41" i="1"/>
  <c r="D47" i="1"/>
  <c r="D49" i="1" s="1"/>
  <c r="G13" i="1"/>
  <c r="G18" i="1"/>
  <c r="G24" i="1"/>
  <c r="G37" i="1"/>
  <c r="G45" i="1"/>
  <c r="G10" i="1"/>
  <c r="G34" i="1"/>
  <c r="G42" i="1"/>
  <c r="F8" i="1"/>
  <c r="G8" i="1" s="1"/>
  <c r="F32" i="1"/>
  <c r="G32" i="1" s="1"/>
  <c r="F40" i="1"/>
  <c r="G40" i="1" s="1"/>
  <c r="E26" i="1"/>
  <c r="F26" i="1" s="1"/>
  <c r="G26" i="1" s="1"/>
  <c r="C49" i="1" l="1"/>
  <c r="E47" i="1"/>
  <c r="E49" i="1" l="1"/>
  <c r="F49" i="1" s="1"/>
  <c r="G49" i="1" s="1"/>
  <c r="F47" i="1"/>
  <c r="G47" i="1" s="1"/>
</calcChain>
</file>

<file path=xl/sharedStrings.xml><?xml version="1.0" encoding="utf-8"?>
<sst xmlns="http://schemas.openxmlformats.org/spreadsheetml/2006/main" count="65" uniqueCount="65">
  <si>
    <t>(Dollars in Millions)</t>
  </si>
  <si>
    <t>FY 2017
Actual</t>
  </si>
  <si>
    <t>FY 2018
(TBD)</t>
  </si>
  <si>
    <t>FY 2019
Request</t>
  </si>
  <si>
    <t>FY 2019 Request change over 
FY 2017 Actual</t>
  </si>
  <si>
    <t>Amount</t>
  </si>
  <si>
    <t>Percent</t>
  </si>
  <si>
    <t>Facilities</t>
  </si>
  <si>
    <t>Arecibo Observatory</t>
  </si>
  <si>
    <t>Cornell High Energy Synchrotron Source (CHESS)</t>
  </si>
  <si>
    <t>Gemini Observatory</t>
  </si>
  <si>
    <t>Geodesy Advancing Geosciences and EarthScope (GAGE)</t>
  </si>
  <si>
    <t>IceCube Neutrino Observatory (IceCube)</t>
  </si>
  <si>
    <t>International Ocean Discovery Program (IODP)</t>
  </si>
  <si>
    <t>Large Hadron Collider (LHC)</t>
  </si>
  <si>
    <t>Laser-Interferometer Gravitational-wave Observatory (LIGO)</t>
  </si>
  <si>
    <t>National High-Magnetic Field Laboratory (NHMFL)</t>
  </si>
  <si>
    <t>National Nanotechnology Coordinated Infrastructure (NNCI)</t>
  </si>
  <si>
    <t>National Superconducting Cyclotron Laboratory (NSCL)
   (MSU Cyclotron)</t>
  </si>
  <si>
    <t>Natural Hazards Engineering Research Infrastructure (NHERI)</t>
  </si>
  <si>
    <t>Polar Facilities and Logistics</t>
  </si>
  <si>
    <t>Seismological Facilities for Advancement of Geosciences and
   EarthScope (SAGE)</t>
  </si>
  <si>
    <t>Major Research Facilities Construction Investments</t>
  </si>
  <si>
    <t>Federally Funded R&amp;D Centers</t>
  </si>
  <si>
    <t>National Center for Atmospheric Research (NCAR)</t>
  </si>
  <si>
    <t>National Optical Astronomy Observatories (NOAO)</t>
  </si>
  <si>
    <t>Science &amp; Technology Policy Institute (STPI)</t>
  </si>
  <si>
    <t>Other Research Instrumentation and Infrastructure</t>
  </si>
  <si>
    <t>Major Research Instrumentation (MRI)</t>
  </si>
  <si>
    <t>National Center for Science &amp; Engineering Statistics (NCSES)</t>
  </si>
  <si>
    <t xml:space="preserve">NCSES Science of Science and Innovation Policy (SciSIP)
   Activities </t>
  </si>
  <si>
    <t>Networking and Computational Resources Infrastructure and
   Services</t>
  </si>
  <si>
    <t>Polar Environment, Health, and Safety (PEHS)</t>
  </si>
  <si>
    <t>Research Resources – Public Access Initiative</t>
  </si>
  <si>
    <t>Subtotal, Research Infrastructure Support</t>
  </si>
  <si>
    <t>Research Infrastructure Stewardship Offset</t>
  </si>
  <si>
    <t>RESEARCH INFRASTRUCTURE TOTAL</t>
  </si>
  <si>
    <r>
      <rPr>
        <vertAlign val="superscript"/>
        <sz val="9"/>
        <rFont val="Arial"/>
        <family val="2"/>
      </rPr>
      <t>1</t>
    </r>
    <r>
      <rPr>
        <sz val="9"/>
        <rFont val="Arial"/>
        <family val="2"/>
      </rPr>
      <t xml:space="preserve"> Academic Research Fleet funding includes ship operations and upgrades. Regional Class Research Vessels (RCRV) funding is no longer included on this line as MREFC construction began in FY 2017.</t>
    </r>
  </si>
  <si>
    <r>
      <rPr>
        <vertAlign val="superscript"/>
        <sz val="9"/>
        <rFont val="Arial"/>
        <family val="2"/>
      </rPr>
      <t>3</t>
    </r>
    <r>
      <rPr>
        <sz val="9"/>
        <rFont val="Arial"/>
        <family val="2"/>
      </rPr>
      <t xml:space="preserve"> The FY 2017 budget of $340,000 reflects only the incremental support necessary to enable the potential transition of managing institutions associated with the competition for a new operation and management award of the OOI.  FY 2017 operations and maintenance were funded in a prior year.</t>
    </r>
  </si>
  <si>
    <r>
      <rPr>
        <vertAlign val="superscript"/>
        <sz val="9"/>
        <rFont val="Arial"/>
        <family val="2"/>
      </rPr>
      <t>4</t>
    </r>
    <r>
      <rPr>
        <sz val="9"/>
        <rFont val="Arial"/>
        <family val="2"/>
      </rPr>
      <t xml:space="preserve"> Other Facilities includes ongoing MPS support for the Center for High Resolution Neutron Scattering (CHRNS).</t>
    </r>
  </si>
  <si>
    <r>
      <rPr>
        <vertAlign val="superscript"/>
        <sz val="9"/>
        <rFont val="Arial"/>
        <family val="2"/>
      </rPr>
      <t>8</t>
    </r>
    <r>
      <rPr>
        <sz val="9"/>
        <rFont val="Arial"/>
        <family val="2"/>
      </rPr>
      <t xml:space="preserve"> Initial Operations and Maintenance During Construction are Research and Related Activities (R&amp;RA) funds for these purposes while MREFC construction is ongoing. Funding is included for FY 2017 and FY 2019 for NEON ($50.26 million and $52.0 million, respectively) and DKIST ($13.50 million and $18.50 million, respectively), and for LSST in FY 2019 ($500,000).</t>
    </r>
  </si>
  <si>
    <r>
      <rPr>
        <vertAlign val="superscript"/>
        <sz val="9"/>
        <rFont val="Arial"/>
        <family val="2"/>
      </rPr>
      <t>10</t>
    </r>
    <r>
      <rPr>
        <sz val="9"/>
        <rFont val="Arial"/>
        <family val="2"/>
      </rPr>
      <t xml:space="preserve"> Other AST Facilities: This section captures funding for the Green Bank Observatory and the Long Baseline Observatory (formerly VLBA).  
   Support beyond FY 2018 is currently undecided, so funding for FY 2019 is notional.</t>
    </r>
  </si>
  <si>
    <r>
      <rPr>
        <vertAlign val="superscript"/>
        <sz val="9"/>
        <rFont val="Arial"/>
        <family val="2"/>
      </rPr>
      <t>12</t>
    </r>
    <r>
      <rPr>
        <sz val="9"/>
        <rFont val="Arial"/>
        <family val="2"/>
      </rPr>
      <t xml:space="preserve"> Funding for Research Resources includes support for the operation and maintenance of minor facilities, infrastructure and instrumentation, field stations, museum collections, etc.</t>
    </r>
  </si>
  <si>
    <r>
      <t>Academic Research Fleet</t>
    </r>
    <r>
      <rPr>
        <vertAlign val="superscript"/>
        <sz val="11"/>
        <color theme="1"/>
        <rFont val="Arial"/>
        <family val="2"/>
      </rPr>
      <t>1</t>
    </r>
  </si>
  <si>
    <r>
      <t>AST Portfolio Review Implementation</t>
    </r>
    <r>
      <rPr>
        <vertAlign val="superscript"/>
        <sz val="11"/>
        <color indexed="8"/>
        <rFont val="Arial"/>
        <family val="2"/>
      </rPr>
      <t>2</t>
    </r>
  </si>
  <si>
    <r>
      <t>Ocean Observatories Initiative (OOI)</t>
    </r>
    <r>
      <rPr>
        <vertAlign val="superscript"/>
        <sz val="11"/>
        <color theme="1"/>
        <rFont val="Arial"/>
        <family val="2"/>
      </rPr>
      <t>3</t>
    </r>
  </si>
  <si>
    <r>
      <t>Other Facilities</t>
    </r>
    <r>
      <rPr>
        <vertAlign val="superscript"/>
        <sz val="11"/>
        <color indexed="8"/>
        <rFont val="Arial"/>
        <family val="2"/>
      </rPr>
      <t>4</t>
    </r>
  </si>
  <si>
    <r>
      <t>Construction, Acquisition, and Commissioning (MREFC)</t>
    </r>
    <r>
      <rPr>
        <vertAlign val="superscript"/>
        <sz val="11"/>
        <color theme="1"/>
        <rFont val="Arial"/>
        <family val="2"/>
      </rPr>
      <t>5</t>
    </r>
  </si>
  <si>
    <r>
      <t>Construction, Acquisition, and Commissioning (R&amp;RA)</t>
    </r>
    <r>
      <rPr>
        <vertAlign val="superscript"/>
        <sz val="11"/>
        <color theme="1"/>
        <rFont val="Arial"/>
        <family val="2"/>
      </rPr>
      <t>6</t>
    </r>
  </si>
  <si>
    <r>
      <t>Development and Design</t>
    </r>
    <r>
      <rPr>
        <vertAlign val="superscript"/>
        <sz val="11"/>
        <color theme="1"/>
        <rFont val="Arial"/>
        <family val="2"/>
      </rPr>
      <t>7</t>
    </r>
  </si>
  <si>
    <r>
      <t>Initial Operations and Maintenance During Construction</t>
    </r>
    <r>
      <rPr>
        <vertAlign val="superscript"/>
        <sz val="11"/>
        <color theme="1"/>
        <rFont val="Arial"/>
        <family val="2"/>
      </rPr>
      <t>8</t>
    </r>
  </si>
  <si>
    <r>
      <t>National Radio Astronomy Observatories (NRAO)</t>
    </r>
    <r>
      <rPr>
        <vertAlign val="superscript"/>
        <sz val="11"/>
        <color indexed="8"/>
        <rFont val="Arial"/>
        <family val="2"/>
      </rPr>
      <t>9</t>
    </r>
  </si>
  <si>
    <r>
      <t>Other Astronomical Facilities</t>
    </r>
    <r>
      <rPr>
        <vertAlign val="superscript"/>
        <sz val="11"/>
        <color indexed="8"/>
        <rFont val="Arial"/>
        <family val="2"/>
      </rPr>
      <t>10</t>
    </r>
  </si>
  <si>
    <r>
      <t>National Solar Observatory</t>
    </r>
    <r>
      <rPr>
        <vertAlign val="superscript"/>
        <sz val="11"/>
        <color indexed="8"/>
        <rFont val="Arial"/>
        <family val="2"/>
      </rPr>
      <t>11</t>
    </r>
  </si>
  <si>
    <r>
      <t>Research Resources</t>
    </r>
    <r>
      <rPr>
        <vertAlign val="superscript"/>
        <sz val="11"/>
        <color indexed="8"/>
        <rFont val="Arial"/>
        <family val="2"/>
      </rPr>
      <t>12</t>
    </r>
  </si>
  <si>
    <r>
      <rPr>
        <vertAlign val="superscript"/>
        <sz val="9"/>
        <rFont val="Arial"/>
        <family val="2"/>
      </rPr>
      <t>5</t>
    </r>
    <r>
      <rPr>
        <sz val="9"/>
        <rFont val="Arial"/>
        <family val="2"/>
      </rPr>
      <t xml:space="preserve"> Construction, Acquisition, and Commissioning are for implementation support provided through the MREFC account. MREFC funding is included for NEON and RCRV in FY 2017; in FY 2017 and FY 2019, DKIST, and LSST are included. </t>
    </r>
  </si>
  <si>
    <r>
      <rPr>
        <vertAlign val="superscript"/>
        <sz val="9"/>
        <rFont val="Arial"/>
        <family val="2"/>
      </rPr>
      <t>6</t>
    </r>
    <r>
      <rPr>
        <sz val="9"/>
        <rFont val="Arial"/>
        <family val="2"/>
      </rPr>
      <t xml:space="preserve"> Construction, Acquisition, and Commissioning are for implementation support provided through the R&amp;RA account. R&amp;RA funding is included for AIMS in FY 2019. </t>
    </r>
  </si>
  <si>
    <r>
      <rPr>
        <vertAlign val="superscript"/>
        <sz val="9"/>
        <rFont val="Arial"/>
        <family val="2"/>
      </rPr>
      <t>9</t>
    </r>
    <r>
      <rPr>
        <sz val="9"/>
        <rFont val="Arial"/>
        <family val="2"/>
      </rPr>
      <t xml:space="preserve"> Funding for the National Radio Astronomy Observatory (NRAO) includes operations and maintenance support for the Atacama Large Millimeter Array (ALMA). </t>
    </r>
  </si>
  <si>
    <t>NATIONAL SCIENCE FOUNDATION</t>
  </si>
  <si>
    <t>RESEARCH INFRASTRUCTURE SUMMARY</t>
  </si>
  <si>
    <t>FY 2019 BUDGET REQUEST TO CONGRESS</t>
  </si>
  <si>
    <t>Mid-scale Research Infrastructure</t>
  </si>
  <si>
    <r>
      <rPr>
        <vertAlign val="superscript"/>
        <sz val="9"/>
        <rFont val="Arial"/>
        <family val="2"/>
      </rPr>
      <t>7</t>
    </r>
    <r>
      <rPr>
        <sz val="9"/>
        <rFont val="Arial"/>
        <family val="2"/>
      </rPr>
      <t xml:space="preserve"> Development and Design includes funding for potential next generation multi-user facilities. This line reflects funding for RCRV in FY 2017 ($2.11 million) and Antarctic Infrastructure Modernization for Science (AIMS) in FY 2017 and FY 2019 ($2.97 million and $370,000, respectively). Also included is funding for a potential High-Lumosity Large Hadron Collider (LHL-HC) Upgrade in FY 2017 and FY 2019 ($5.71 million and $6.30 million, respectively).</t>
    </r>
  </si>
  <si>
    <r>
      <rPr>
        <vertAlign val="superscript"/>
        <sz val="9"/>
        <rFont val="Arial"/>
        <family val="2"/>
      </rPr>
      <t>11</t>
    </r>
    <r>
      <rPr>
        <sz val="9"/>
        <rFont val="Arial"/>
        <family val="2"/>
      </rPr>
      <t xml:space="preserve"> National Solar Observatory (NSO) totals presented do not include $11.50 million in FY 2017 and $16.50 in FY 2019 for operations and maintenance support for the DKIST facility construction project. DKIST funding is captured within the total presented on the Initial Operations and Maintenance During Construction line.</t>
    </r>
  </si>
  <si>
    <r>
      <t xml:space="preserve">2 </t>
    </r>
    <r>
      <rPr>
        <sz val="9"/>
        <rFont val="Arial"/>
        <family val="2"/>
      </rPr>
      <t>The funding change for AST Portfolio Review is due to the timing of contracts engaged to meet legal requirements of portfolio review activities (e.g., National Historic Preservation Act, National Environmental Policy Act).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</si>
</sst>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quot;$&quot;#,##0.00;&quot;-&quot;??"/>
    <numFmt numFmtId="165" formatCode="0.0%;\-0.0%;&quot;-&quot;??"/>
    <numFmt numFmtId="166" formatCode="#,##0.00;\-#,##0.00;&quot;-&quot;??"/>
  </numFmts>
  <fonts count="13" x14ac:knownFonts="1">
    <font>
      <sz val="11"/>
      <color theme="1"/>
      <name val="Calibri"/>
      <family val="2"/>
      <scheme val="minor"/>
    </font>
    <font>
      <sz val="10"/>
      <name val="Arial"/>
      <family val="2"/>
    </font>
    <font>
      <sz val="9"/>
      <name val="Arial"/>
      <family val="2"/>
    </font>
    <font>
      <vertAlign val="superscript"/>
      <sz val="9"/>
      <name val="Arial"/>
      <family val="2"/>
    </font>
    <font>
      <sz val="11"/>
      <color theme="1"/>
      <name val="Calibri"/>
      <family val="2"/>
      <scheme val="minor"/>
    </font>
    <font>
      <b/>
      <sz val="11"/>
      <color theme="1"/>
      <name val="Arial"/>
      <family val="2"/>
    </font>
    <font>
      <b/>
      <sz val="11"/>
      <name val="Arial"/>
      <family val="2"/>
    </font>
    <font>
      <sz val="11"/>
      <color theme="1"/>
      <name val="Arial"/>
      <family val="2"/>
    </font>
    <font>
      <vertAlign val="superscript"/>
      <sz val="11"/>
      <color theme="1"/>
      <name val="Arial"/>
      <family val="2"/>
    </font>
    <font>
      <sz val="11"/>
      <color indexed="8"/>
      <name val="Arial"/>
      <family val="2"/>
    </font>
    <font>
      <vertAlign val="superscript"/>
      <sz val="11"/>
      <color indexed="8"/>
      <name val="Arial"/>
      <family val="2"/>
    </font>
    <font>
      <b/>
      <sz val="11"/>
      <color indexed="8"/>
      <name val="Arial"/>
      <family val="2"/>
    </font>
    <font>
      <sz val="9"/>
      <color theme="1"/>
      <name val="Calibri"/>
      <family val="2"/>
      <scheme val="minor"/>
    </font>
  </fonts>
  <fills count="2">
    <fill>
      <patternFill patternType="none"/>
    </fill>
    <fill>
      <patternFill patternType="gray125"/>
    </fill>
  </fills>
  <borders count="1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44">
    <xf numFmtId="0" fontId="0" fillId="0" borderId="0" xfId="0"/>
    <xf numFmtId="0" fontId="4" fillId="0" borderId="0" xfId="0" applyFont="1"/>
    <xf numFmtId="164" fontId="5" fillId="0" borderId="0" xfId="1" applyNumberFormat="1" applyFont="1" applyFill="1" applyBorder="1" applyAlignment="1" applyProtection="1">
      <alignment vertical="top" readingOrder="1"/>
      <protection locked="0"/>
    </xf>
    <xf numFmtId="164" fontId="5" fillId="0" borderId="0" xfId="1" applyNumberFormat="1" applyFont="1" applyFill="1" applyBorder="1" applyAlignment="1" applyProtection="1">
      <alignment horizontal="right" vertical="top" readingOrder="1"/>
      <protection locked="0"/>
    </xf>
    <xf numFmtId="165" fontId="5" fillId="0" borderId="6" xfId="1" applyNumberFormat="1" applyFont="1" applyFill="1" applyBorder="1" applyAlignment="1" applyProtection="1">
      <alignment horizontal="right" vertical="top" readingOrder="1"/>
      <protection locked="0"/>
    </xf>
    <xf numFmtId="0" fontId="7" fillId="0" borderId="5" xfId="1" applyFont="1" applyFill="1" applyBorder="1" applyAlignment="1" applyProtection="1">
      <alignment vertical="top" wrapText="1" readingOrder="1"/>
      <protection locked="0"/>
    </xf>
    <xf numFmtId="0" fontId="7" fillId="0" borderId="0" xfId="1" applyFont="1" applyFill="1" applyBorder="1" applyAlignment="1" applyProtection="1">
      <alignment vertical="top" wrapText="1" readingOrder="1"/>
      <protection locked="0"/>
    </xf>
    <xf numFmtId="166" fontId="7" fillId="0" borderId="0" xfId="1" applyNumberFormat="1" applyFont="1" applyFill="1" applyBorder="1" applyAlignment="1" applyProtection="1">
      <alignment vertical="top" readingOrder="1"/>
      <protection locked="0"/>
    </xf>
    <xf numFmtId="166" fontId="7" fillId="0" borderId="0" xfId="1" applyNumberFormat="1" applyFont="1" applyFill="1" applyBorder="1" applyAlignment="1" applyProtection="1">
      <alignment horizontal="right" vertical="top" readingOrder="1"/>
      <protection locked="0"/>
    </xf>
    <xf numFmtId="165" fontId="7" fillId="0" borderId="6" xfId="1" applyNumberFormat="1" applyFont="1" applyFill="1" applyBorder="1" applyAlignment="1" applyProtection="1">
      <alignment horizontal="right" vertical="top" readingOrder="1"/>
      <protection locked="0"/>
    </xf>
    <xf numFmtId="0" fontId="9" fillId="0" borderId="0" xfId="0" applyFont="1" applyFill="1" applyAlignment="1" applyProtection="1">
      <alignment vertical="top" wrapText="1" readingOrder="1"/>
      <protection locked="0"/>
    </xf>
    <xf numFmtId="164" fontId="5" fillId="0" borderId="10" xfId="1" applyNumberFormat="1" applyFont="1" applyFill="1" applyBorder="1" applyAlignment="1" applyProtection="1">
      <alignment vertical="top" readingOrder="1"/>
      <protection locked="0"/>
    </xf>
    <xf numFmtId="164" fontId="5" fillId="0" borderId="10" xfId="1" applyNumberFormat="1" applyFont="1" applyFill="1" applyBorder="1" applyAlignment="1" applyProtection="1">
      <alignment horizontal="right" vertical="top" readingOrder="1"/>
      <protection locked="0"/>
    </xf>
    <xf numFmtId="165" fontId="5" fillId="0" borderId="11" xfId="1" applyNumberFormat="1" applyFont="1" applyFill="1" applyBorder="1" applyAlignment="1" applyProtection="1">
      <alignment horizontal="right" vertical="top" readingOrder="1"/>
      <protection locked="0"/>
    </xf>
    <xf numFmtId="0" fontId="11" fillId="0" borderId="0" xfId="0" applyFont="1" applyFill="1" applyAlignment="1" applyProtection="1">
      <alignment vertical="top" wrapText="1" readingOrder="1"/>
      <protection locked="0"/>
    </xf>
    <xf numFmtId="0" fontId="12" fillId="0" borderId="0" xfId="0" applyFont="1"/>
    <xf numFmtId="0" fontId="4" fillId="0" borderId="0" xfId="0" applyFont="1" applyAlignment="1">
      <alignment vertical="top" readingOrder="1"/>
    </xf>
    <xf numFmtId="0" fontId="7" fillId="0" borderId="5" xfId="1" applyFont="1" applyFill="1" applyBorder="1" applyAlignment="1">
      <alignment vertical="top" readingOrder="1"/>
    </xf>
    <xf numFmtId="0" fontId="7" fillId="0" borderId="0" xfId="0" applyFont="1" applyFill="1" applyAlignment="1">
      <alignment vertical="top" readingOrder="1"/>
    </xf>
    <xf numFmtId="164" fontId="5" fillId="0" borderId="13" xfId="1" applyNumberFormat="1" applyFont="1" applyFill="1" applyBorder="1" applyAlignment="1" applyProtection="1">
      <alignment vertical="top" readingOrder="1"/>
      <protection locked="0"/>
    </xf>
    <xf numFmtId="164" fontId="5" fillId="0" borderId="13" xfId="1" applyNumberFormat="1" applyFont="1" applyFill="1" applyBorder="1" applyAlignment="1" applyProtection="1">
      <alignment horizontal="right" vertical="top" readingOrder="1"/>
      <protection locked="0"/>
    </xf>
    <xf numFmtId="165" fontId="5" fillId="0" borderId="14" xfId="1" applyNumberFormat="1" applyFont="1" applyFill="1" applyBorder="1" applyAlignment="1" applyProtection="1">
      <alignment horizontal="right" vertical="top" readingOrder="1"/>
      <protection locked="0"/>
    </xf>
    <xf numFmtId="166" fontId="5" fillId="0" borderId="1" xfId="1" applyNumberFormat="1" applyFont="1" applyFill="1" applyBorder="1" applyAlignment="1" applyProtection="1">
      <alignment horizontal="right" readingOrder="1"/>
      <protection locked="0"/>
    </xf>
    <xf numFmtId="166" fontId="5" fillId="0" borderId="8" xfId="1" applyNumberFormat="1" applyFont="1" applyFill="1" applyBorder="1" applyAlignment="1" applyProtection="1">
      <alignment horizontal="right" readingOrder="1"/>
      <protection locked="0"/>
    </xf>
    <xf numFmtId="0" fontId="5" fillId="0" borderId="12" xfId="1" applyFont="1" applyFill="1" applyBorder="1" applyAlignment="1" applyProtection="1">
      <alignment vertical="top" wrapText="1" readingOrder="1"/>
      <protection locked="0"/>
    </xf>
    <xf numFmtId="0" fontId="5" fillId="0" borderId="13" xfId="1" applyFont="1" applyFill="1" applyBorder="1" applyAlignment="1" applyProtection="1">
      <alignment vertical="top" wrapText="1" readingOrder="1"/>
      <protection locked="0"/>
    </xf>
    <xf numFmtId="0" fontId="5" fillId="0" borderId="0" xfId="1" applyFont="1" applyFill="1" applyAlignment="1" applyProtection="1">
      <alignment horizontal="center" vertical="top" wrapText="1" readingOrder="1"/>
      <protection locked="0"/>
    </xf>
    <xf numFmtId="0" fontId="6" fillId="0" borderId="0" xfId="1" applyFont="1" applyFill="1" applyAlignment="1" applyProtection="1">
      <alignment horizontal="center" vertical="top" wrapText="1" readingOrder="1"/>
      <protection locked="0"/>
    </xf>
    <xf numFmtId="0" fontId="7" fillId="0" borderId="1" xfId="1" applyFont="1" applyFill="1" applyBorder="1" applyAlignment="1" applyProtection="1">
      <alignment horizontal="center" wrapText="1" readingOrder="1"/>
      <protection locked="0"/>
    </xf>
    <xf numFmtId="0" fontId="7" fillId="0" borderId="2" xfId="1" applyFont="1" applyFill="1" applyBorder="1" applyAlignment="1" applyProtection="1">
      <alignment horizontal="center" vertical="top" wrapText="1" readingOrder="1"/>
      <protection locked="0"/>
    </xf>
    <xf numFmtId="0" fontId="7" fillId="0" borderId="3" xfId="1" applyFont="1" applyFill="1" applyBorder="1" applyAlignment="1" applyProtection="1">
      <alignment horizontal="center" vertical="top" wrapText="1" readingOrder="1"/>
      <protection locked="0"/>
    </xf>
    <xf numFmtId="0" fontId="7" fillId="0" borderId="7" xfId="1" applyFont="1" applyFill="1" applyBorder="1" applyAlignment="1" applyProtection="1">
      <alignment horizontal="center" vertical="top" wrapText="1" readingOrder="1"/>
      <protection locked="0"/>
    </xf>
    <xf numFmtId="0" fontId="7" fillId="0" borderId="1" xfId="1" applyFont="1" applyFill="1" applyBorder="1" applyAlignment="1" applyProtection="1">
      <alignment horizontal="center" vertical="top" wrapText="1" readingOrder="1"/>
      <protection locked="0"/>
    </xf>
    <xf numFmtId="0" fontId="5" fillId="0" borderId="3" xfId="1" applyFont="1" applyFill="1" applyBorder="1" applyAlignment="1" applyProtection="1">
      <alignment horizontal="right" wrapText="1" readingOrder="1"/>
      <protection locked="0"/>
    </xf>
    <xf numFmtId="0" fontId="5" fillId="0" borderId="1" xfId="1" applyFont="1" applyFill="1" applyBorder="1" applyAlignment="1" applyProtection="1">
      <alignment horizontal="right" wrapText="1" readingOrder="1"/>
      <protection locked="0"/>
    </xf>
    <xf numFmtId="0" fontId="5" fillId="0" borderId="3" xfId="1" applyFont="1" applyFill="1" applyBorder="1" applyAlignment="1" applyProtection="1">
      <alignment horizontal="center" vertical="center" wrapText="1" readingOrder="1"/>
      <protection locked="0"/>
    </xf>
    <xf numFmtId="0" fontId="5" fillId="0" borderId="4" xfId="1" applyFont="1" applyFill="1" applyBorder="1" applyAlignment="1" applyProtection="1">
      <alignment horizontal="center" vertical="center" wrapText="1" readingOrder="1"/>
      <protection locked="0"/>
    </xf>
    <xf numFmtId="0" fontId="5" fillId="0" borderId="5" xfId="1" applyFont="1" applyFill="1" applyBorder="1" applyAlignment="1" applyProtection="1">
      <alignment vertical="top" wrapText="1" readingOrder="1"/>
      <protection locked="0"/>
    </xf>
    <xf numFmtId="0" fontId="5" fillId="0" borderId="0" xfId="1" applyFont="1" applyFill="1" applyBorder="1" applyAlignment="1" applyProtection="1">
      <alignment vertical="top" wrapText="1" readingOrder="1"/>
      <protection locked="0"/>
    </xf>
    <xf numFmtId="0" fontId="5" fillId="0" borderId="9" xfId="1" applyFont="1" applyFill="1" applyBorder="1" applyAlignment="1">
      <alignment vertical="top" readingOrder="1"/>
    </xf>
    <xf numFmtId="0" fontId="5" fillId="0" borderId="10" xfId="1" applyFont="1" applyFill="1" applyBorder="1" applyAlignment="1">
      <alignment vertical="top" readingOrder="1"/>
    </xf>
    <xf numFmtId="0" fontId="2" fillId="0" borderId="0" xfId="1" applyFont="1" applyFill="1" applyBorder="1" applyAlignment="1">
      <alignment horizontal="left" vertical="top" wrapText="1"/>
    </xf>
    <xf numFmtId="0" fontId="2" fillId="0" borderId="3" xfId="1" applyFont="1" applyFill="1" applyBorder="1" applyAlignment="1">
      <alignment horizontal="left" vertical="center" wrapText="1"/>
    </xf>
    <xf numFmtId="0" fontId="3" fillId="0" borderId="0" xfId="1" applyFont="1" applyFill="1" applyBorder="1" applyAlignment="1">
      <alignment horizontal="left" vertical="top" wrapText="1"/>
    </xf>
  </cellXfs>
  <cellStyles count="2">
    <cellStyle name="Normal" xfId="0" builtinId="0"/>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showGridLines="0" tabSelected="1" workbookViewId="0">
      <selection sqref="A1:G1"/>
    </sheetView>
  </sheetViews>
  <sheetFormatPr defaultColWidth="8.85546875" defaultRowHeight="15" x14ac:dyDescent="0.25"/>
  <cols>
    <col min="1" max="1" width="3" style="1" customWidth="1"/>
    <col min="2" max="2" width="60.7109375" style="1" customWidth="1"/>
    <col min="3" max="7" width="10.7109375" style="1" customWidth="1"/>
    <col min="8" max="16384" width="8.85546875" style="1"/>
  </cols>
  <sheetData>
    <row r="1" spans="1:7" x14ac:dyDescent="0.25">
      <c r="A1" s="26" t="s">
        <v>58</v>
      </c>
      <c r="B1" s="26"/>
      <c r="C1" s="26"/>
      <c r="D1" s="26"/>
      <c r="E1" s="26"/>
      <c r="F1" s="26"/>
      <c r="G1" s="26"/>
    </row>
    <row r="2" spans="1:7" x14ac:dyDescent="0.25">
      <c r="A2" s="26" t="s">
        <v>59</v>
      </c>
      <c r="B2" s="26"/>
      <c r="C2" s="26"/>
      <c r="D2" s="26"/>
      <c r="E2" s="26"/>
      <c r="F2" s="26"/>
      <c r="G2" s="26"/>
    </row>
    <row r="3" spans="1:7" x14ac:dyDescent="0.25">
      <c r="A3" s="27" t="s">
        <v>60</v>
      </c>
      <c r="B3" s="27"/>
      <c r="C3" s="27"/>
      <c r="D3" s="27"/>
      <c r="E3" s="27"/>
      <c r="F3" s="27"/>
      <c r="G3" s="27"/>
    </row>
    <row r="4" spans="1:7" ht="15.75" thickBot="1" x14ac:dyDescent="0.3">
      <c r="A4" s="28" t="s">
        <v>0</v>
      </c>
      <c r="B4" s="28"/>
      <c r="C4" s="28"/>
      <c r="D4" s="28"/>
      <c r="E4" s="28"/>
      <c r="F4" s="28"/>
      <c r="G4" s="28"/>
    </row>
    <row r="5" spans="1:7" ht="45.6" customHeight="1" x14ac:dyDescent="0.25">
      <c r="A5" s="29"/>
      <c r="B5" s="30"/>
      <c r="C5" s="33" t="s">
        <v>1</v>
      </c>
      <c r="D5" s="33" t="s">
        <v>2</v>
      </c>
      <c r="E5" s="33" t="s">
        <v>3</v>
      </c>
      <c r="F5" s="35" t="s">
        <v>4</v>
      </c>
      <c r="G5" s="36"/>
    </row>
    <row r="6" spans="1:7" ht="15" customHeight="1" thickBot="1" x14ac:dyDescent="0.3">
      <c r="A6" s="31"/>
      <c r="B6" s="32"/>
      <c r="C6" s="34"/>
      <c r="D6" s="34"/>
      <c r="E6" s="34"/>
      <c r="F6" s="22" t="s">
        <v>5</v>
      </c>
      <c r="G6" s="23" t="s">
        <v>6</v>
      </c>
    </row>
    <row r="7" spans="1:7" s="16" customFormat="1" ht="15" customHeight="1" x14ac:dyDescent="0.25">
      <c r="A7" s="37" t="s">
        <v>7</v>
      </c>
      <c r="B7" s="38"/>
      <c r="C7" s="2">
        <f>SUM(C8:C25)</f>
        <v>703.75537499999996</v>
      </c>
      <c r="D7" s="2">
        <f t="shared" ref="D7:E7" si="0">SUM(D8:D25)</f>
        <v>0</v>
      </c>
      <c r="E7" s="2">
        <f t="shared" si="0"/>
        <v>707.65</v>
      </c>
      <c r="F7" s="3">
        <f>$E7-C7</f>
        <v>3.8946250000000191</v>
      </c>
      <c r="G7" s="4">
        <f>IF(C7=0,"N/A",F7/C7)</f>
        <v>5.5340607522891307E-3</v>
      </c>
    </row>
    <row r="8" spans="1:7" s="16" customFormat="1" ht="17.100000000000001" customHeight="1" x14ac:dyDescent="0.25">
      <c r="A8" s="5"/>
      <c r="B8" s="6" t="s">
        <v>43</v>
      </c>
      <c r="C8" s="7">
        <v>82.030252000000004</v>
      </c>
      <c r="D8" s="7">
        <v>0</v>
      </c>
      <c r="E8" s="7">
        <v>77.8</v>
      </c>
      <c r="F8" s="8">
        <f t="shared" ref="F8:F49" si="1">$E8-C8</f>
        <v>-4.2302520000000072</v>
      </c>
      <c r="G8" s="9">
        <f t="shared" ref="G8:G49" si="2">IF(C8=0,"N/A",F8/C8)</f>
        <v>-5.1569413684112622E-2</v>
      </c>
    </row>
    <row r="9" spans="1:7" s="16" customFormat="1" ht="15" customHeight="1" x14ac:dyDescent="0.25">
      <c r="A9" s="17"/>
      <c r="B9" s="10" t="s">
        <v>8</v>
      </c>
      <c r="C9" s="7">
        <v>8</v>
      </c>
      <c r="D9" s="7">
        <v>0</v>
      </c>
      <c r="E9" s="7">
        <v>6.08</v>
      </c>
      <c r="F9" s="8">
        <f t="shared" si="1"/>
        <v>-1.92</v>
      </c>
      <c r="G9" s="9">
        <f t="shared" si="2"/>
        <v>-0.24</v>
      </c>
    </row>
    <row r="10" spans="1:7" s="16" customFormat="1" ht="17.100000000000001" customHeight="1" x14ac:dyDescent="0.25">
      <c r="A10" s="17"/>
      <c r="B10" s="10" t="s">
        <v>44</v>
      </c>
      <c r="C10" s="7">
        <v>9.4155000000000003E-2</v>
      </c>
      <c r="D10" s="7">
        <v>0</v>
      </c>
      <c r="E10" s="7">
        <v>6.74</v>
      </c>
      <c r="F10" s="8">
        <f t="shared" si="1"/>
        <v>6.6458450000000004</v>
      </c>
      <c r="G10" s="9">
        <f t="shared" si="2"/>
        <v>70.584090064255747</v>
      </c>
    </row>
    <row r="11" spans="1:7" s="16" customFormat="1" ht="15" customHeight="1" x14ac:dyDescent="0.25">
      <c r="A11" s="17"/>
      <c r="B11" s="10" t="s">
        <v>9</v>
      </c>
      <c r="C11" s="7">
        <v>26.199316</v>
      </c>
      <c r="D11" s="7">
        <v>0</v>
      </c>
      <c r="E11" s="7">
        <v>10</v>
      </c>
      <c r="F11" s="8">
        <f t="shared" si="1"/>
        <v>-16.199316</v>
      </c>
      <c r="G11" s="9">
        <f t="shared" si="2"/>
        <v>-0.61831064597258956</v>
      </c>
    </row>
    <row r="12" spans="1:7" s="16" customFormat="1" ht="15" customHeight="1" x14ac:dyDescent="0.25">
      <c r="A12" s="17"/>
      <c r="B12" s="10" t="s">
        <v>10</v>
      </c>
      <c r="C12" s="7">
        <v>24.239595999999999</v>
      </c>
      <c r="D12" s="7">
        <v>0</v>
      </c>
      <c r="E12" s="7">
        <v>21.66</v>
      </c>
      <c r="F12" s="8">
        <f t="shared" si="1"/>
        <v>-2.5795959999999987</v>
      </c>
      <c r="G12" s="9">
        <f t="shared" si="2"/>
        <v>-0.10642075057686599</v>
      </c>
    </row>
    <row r="13" spans="1:7" s="16" customFormat="1" ht="15" customHeight="1" x14ac:dyDescent="0.25">
      <c r="A13" s="17"/>
      <c r="B13" s="10" t="s">
        <v>11</v>
      </c>
      <c r="C13" s="7">
        <v>13.09515</v>
      </c>
      <c r="D13" s="7">
        <v>0</v>
      </c>
      <c r="E13" s="7">
        <v>12.19</v>
      </c>
      <c r="F13" s="8">
        <f t="shared" si="1"/>
        <v>-0.90515000000000079</v>
      </c>
      <c r="G13" s="9">
        <f t="shared" si="2"/>
        <v>-6.9121010450433992E-2</v>
      </c>
    </row>
    <row r="14" spans="1:7" s="16" customFormat="1" ht="15" customHeight="1" x14ac:dyDescent="0.25">
      <c r="A14" s="17"/>
      <c r="B14" s="10" t="s">
        <v>12</v>
      </c>
      <c r="C14" s="7">
        <v>7.0009860000000002</v>
      </c>
      <c r="D14" s="7">
        <v>0</v>
      </c>
      <c r="E14" s="7">
        <v>7</v>
      </c>
      <c r="F14" s="8">
        <f>ROUND($E14-C14,1)</f>
        <v>0</v>
      </c>
      <c r="G14" s="9">
        <f t="shared" si="2"/>
        <v>0</v>
      </c>
    </row>
    <row r="15" spans="1:7" s="16" customFormat="1" ht="15" customHeight="1" x14ac:dyDescent="0.25">
      <c r="A15" s="17"/>
      <c r="B15" s="10" t="s">
        <v>13</v>
      </c>
      <c r="C15" s="7">
        <v>48</v>
      </c>
      <c r="D15" s="7">
        <v>0</v>
      </c>
      <c r="E15" s="7">
        <v>48</v>
      </c>
      <c r="F15" s="8">
        <f t="shared" si="1"/>
        <v>0</v>
      </c>
      <c r="G15" s="9">
        <f t="shared" si="2"/>
        <v>0</v>
      </c>
    </row>
    <row r="16" spans="1:7" s="16" customFormat="1" ht="15" customHeight="1" x14ac:dyDescent="0.25">
      <c r="A16" s="17"/>
      <c r="B16" s="10" t="s">
        <v>14</v>
      </c>
      <c r="C16" s="7">
        <v>15.997903000000001</v>
      </c>
      <c r="D16" s="7">
        <v>0</v>
      </c>
      <c r="E16" s="7">
        <v>16</v>
      </c>
      <c r="F16" s="8">
        <f>ROUND($E16-C16,2)</f>
        <v>0</v>
      </c>
      <c r="G16" s="9">
        <f t="shared" si="2"/>
        <v>0</v>
      </c>
    </row>
    <row r="17" spans="1:7" s="16" customFormat="1" ht="15" customHeight="1" x14ac:dyDescent="0.25">
      <c r="A17" s="17"/>
      <c r="B17" s="10" t="s">
        <v>15</v>
      </c>
      <c r="C17" s="7">
        <v>41.93</v>
      </c>
      <c r="D17" s="7">
        <v>0</v>
      </c>
      <c r="E17" s="7">
        <v>45</v>
      </c>
      <c r="F17" s="8">
        <f t="shared" si="1"/>
        <v>3.0700000000000003</v>
      </c>
      <c r="G17" s="9">
        <f t="shared" si="2"/>
        <v>7.3217266873360373E-2</v>
      </c>
    </row>
    <row r="18" spans="1:7" s="16" customFormat="1" ht="15" customHeight="1" x14ac:dyDescent="0.25">
      <c r="A18" s="17"/>
      <c r="B18" s="10" t="s">
        <v>16</v>
      </c>
      <c r="C18" s="7">
        <v>23.15</v>
      </c>
      <c r="D18" s="7">
        <v>0</v>
      </c>
      <c r="E18" s="7">
        <v>35.76</v>
      </c>
      <c r="F18" s="8">
        <f t="shared" si="1"/>
        <v>12.61</v>
      </c>
      <c r="G18" s="9">
        <f t="shared" si="2"/>
        <v>0.54470842332613389</v>
      </c>
    </row>
    <row r="19" spans="1:7" s="16" customFormat="1" ht="15" customHeight="1" x14ac:dyDescent="0.25">
      <c r="A19" s="17"/>
      <c r="B19" s="10" t="s">
        <v>17</v>
      </c>
      <c r="C19" s="7">
        <v>15.550840000000001</v>
      </c>
      <c r="D19" s="7">
        <v>0</v>
      </c>
      <c r="E19" s="7">
        <v>14.78</v>
      </c>
      <c r="F19" s="8">
        <f t="shared" si="1"/>
        <v>-0.77084000000000152</v>
      </c>
      <c r="G19" s="9">
        <f t="shared" si="2"/>
        <v>-4.9569026496317982E-2</v>
      </c>
    </row>
    <row r="20" spans="1:7" s="16" customFormat="1" ht="28.35" customHeight="1" x14ac:dyDescent="0.25">
      <c r="A20" s="17"/>
      <c r="B20" s="10" t="s">
        <v>18</v>
      </c>
      <c r="C20" s="7">
        <v>24</v>
      </c>
      <c r="D20" s="7">
        <v>0</v>
      </c>
      <c r="E20" s="7">
        <v>24</v>
      </c>
      <c r="F20" s="8">
        <f t="shared" si="1"/>
        <v>0</v>
      </c>
      <c r="G20" s="9">
        <f t="shared" si="2"/>
        <v>0</v>
      </c>
    </row>
    <row r="21" spans="1:7" s="16" customFormat="1" ht="15" customHeight="1" x14ac:dyDescent="0.25">
      <c r="A21" s="17"/>
      <c r="B21" s="10" t="s">
        <v>19</v>
      </c>
      <c r="C21" s="7">
        <v>14.988282999999999</v>
      </c>
      <c r="D21" s="7">
        <v>0</v>
      </c>
      <c r="E21" s="7">
        <v>11.75</v>
      </c>
      <c r="F21" s="8">
        <f t="shared" si="1"/>
        <v>-3.2382829999999991</v>
      </c>
      <c r="G21" s="9">
        <f t="shared" si="2"/>
        <v>-0.21605430054930236</v>
      </c>
    </row>
    <row r="22" spans="1:7" s="16" customFormat="1" ht="17.100000000000001" customHeight="1" x14ac:dyDescent="0.25">
      <c r="A22" s="17"/>
      <c r="B22" s="18" t="s">
        <v>45</v>
      </c>
      <c r="C22" s="7">
        <v>0.34074900000000002</v>
      </c>
      <c r="D22" s="7">
        <v>0</v>
      </c>
      <c r="E22" s="7">
        <v>40</v>
      </c>
      <c r="F22" s="8">
        <f t="shared" si="1"/>
        <v>39.659250999999998</v>
      </c>
      <c r="G22" s="9">
        <f t="shared" si="2"/>
        <v>116.38845895365796</v>
      </c>
    </row>
    <row r="23" spans="1:7" s="16" customFormat="1" ht="17.100000000000001" customHeight="1" x14ac:dyDescent="0.25">
      <c r="A23" s="17"/>
      <c r="B23" s="10" t="s">
        <v>46</v>
      </c>
      <c r="C23" s="7">
        <v>2.7846840000000004</v>
      </c>
      <c r="D23" s="7">
        <v>0</v>
      </c>
      <c r="E23" s="7">
        <v>2.7900000000000009</v>
      </c>
      <c r="F23" s="8">
        <f t="shared" si="1"/>
        <v>5.3160000000005425E-3</v>
      </c>
      <c r="G23" s="9">
        <f t="shared" si="2"/>
        <v>1.9090137336949334E-3</v>
      </c>
    </row>
    <row r="24" spans="1:7" s="16" customFormat="1" ht="15" customHeight="1" x14ac:dyDescent="0.25">
      <c r="A24" s="17"/>
      <c r="B24" s="10" t="s">
        <v>20</v>
      </c>
      <c r="C24" s="7">
        <v>330.30298199999999</v>
      </c>
      <c r="D24" s="7">
        <v>0</v>
      </c>
      <c r="E24" s="7">
        <v>303.94</v>
      </c>
      <c r="F24" s="8">
        <f t="shared" si="1"/>
        <v>-26.362981999999988</v>
      </c>
      <c r="G24" s="9">
        <f t="shared" si="2"/>
        <v>-7.9814544332512227E-2</v>
      </c>
    </row>
    <row r="25" spans="1:7" s="16" customFormat="1" ht="28.35" customHeight="1" x14ac:dyDescent="0.25">
      <c r="A25" s="17"/>
      <c r="B25" s="10" t="s">
        <v>21</v>
      </c>
      <c r="C25" s="7">
        <v>26.050478999999999</v>
      </c>
      <c r="D25" s="7">
        <v>0</v>
      </c>
      <c r="E25" s="7">
        <v>24.16</v>
      </c>
      <c r="F25" s="8">
        <f t="shared" si="1"/>
        <v>-1.8904789999999991</v>
      </c>
      <c r="G25" s="9">
        <f t="shared" si="2"/>
        <v>-7.2569836431798401E-2</v>
      </c>
    </row>
    <row r="26" spans="1:7" s="16" customFormat="1" ht="15" customHeight="1" x14ac:dyDescent="0.25">
      <c r="A26" s="37" t="s">
        <v>22</v>
      </c>
      <c r="B26" s="38"/>
      <c r="C26" s="2">
        <f>SUM(C27:C30)</f>
        <v>297.00699900000001</v>
      </c>
      <c r="D26" s="2">
        <f t="shared" ref="D26:E26" si="3">SUM(D27:D30)</f>
        <v>0</v>
      </c>
      <c r="E26" s="2">
        <f t="shared" si="3"/>
        <v>288.02</v>
      </c>
      <c r="F26" s="3">
        <f t="shared" si="1"/>
        <v>-8.9869990000000257</v>
      </c>
      <c r="G26" s="4">
        <f t="shared" si="2"/>
        <v>-3.0258542829827473E-2</v>
      </c>
    </row>
    <row r="27" spans="1:7" s="16" customFormat="1" ht="17.100000000000001" customHeight="1" x14ac:dyDescent="0.25">
      <c r="A27" s="5"/>
      <c r="B27" s="6" t="s">
        <v>47</v>
      </c>
      <c r="C27" s="7">
        <v>222.454846</v>
      </c>
      <c r="D27" s="7">
        <v>0</v>
      </c>
      <c r="E27" s="7">
        <v>93.65</v>
      </c>
      <c r="F27" s="8">
        <f t="shared" si="1"/>
        <v>-128.804846</v>
      </c>
      <c r="G27" s="9">
        <f t="shared" si="2"/>
        <v>-0.57901568932330649</v>
      </c>
    </row>
    <row r="28" spans="1:7" s="16" customFormat="1" ht="17.100000000000001" customHeight="1" x14ac:dyDescent="0.25">
      <c r="A28" s="17"/>
      <c r="B28" s="6" t="s">
        <v>48</v>
      </c>
      <c r="C28" s="7">
        <v>0</v>
      </c>
      <c r="D28" s="7">
        <v>0</v>
      </c>
      <c r="E28" s="7">
        <v>103.7</v>
      </c>
      <c r="F28" s="8">
        <f t="shared" si="1"/>
        <v>103.7</v>
      </c>
      <c r="G28" s="9" t="str">
        <f t="shared" si="2"/>
        <v>N/A</v>
      </c>
    </row>
    <row r="29" spans="1:7" s="16" customFormat="1" ht="17.100000000000001" customHeight="1" x14ac:dyDescent="0.25">
      <c r="A29" s="17"/>
      <c r="B29" s="6" t="s">
        <v>49</v>
      </c>
      <c r="C29" s="7">
        <v>10.792152999999999</v>
      </c>
      <c r="D29" s="7">
        <v>0</v>
      </c>
      <c r="E29" s="7">
        <v>6.67</v>
      </c>
      <c r="F29" s="8">
        <f t="shared" si="1"/>
        <v>-4.1221529999999991</v>
      </c>
      <c r="G29" s="9">
        <f t="shared" si="2"/>
        <v>-0.38195835437099523</v>
      </c>
    </row>
    <row r="30" spans="1:7" s="16" customFormat="1" ht="17.100000000000001" customHeight="1" x14ac:dyDescent="0.25">
      <c r="A30" s="17"/>
      <c r="B30" s="6" t="s">
        <v>50</v>
      </c>
      <c r="C30" s="7">
        <v>63.76</v>
      </c>
      <c r="D30" s="7">
        <v>0</v>
      </c>
      <c r="E30" s="7">
        <v>84</v>
      </c>
      <c r="F30" s="8">
        <f t="shared" si="1"/>
        <v>20.240000000000002</v>
      </c>
      <c r="G30" s="9">
        <f t="shared" si="2"/>
        <v>0.31744040150564623</v>
      </c>
    </row>
    <row r="31" spans="1:7" s="16" customFormat="1" ht="15" customHeight="1" x14ac:dyDescent="0.25">
      <c r="A31" s="37" t="s">
        <v>23</v>
      </c>
      <c r="B31" s="38"/>
      <c r="C31" s="2">
        <f>SUM(C32:C37)</f>
        <v>221.53721300000001</v>
      </c>
      <c r="D31" s="2">
        <f t="shared" ref="D31:E31" si="4">SUM(D32:D37)</f>
        <v>0</v>
      </c>
      <c r="E31" s="2">
        <f t="shared" si="4"/>
        <v>214.54999999999998</v>
      </c>
      <c r="F31" s="3">
        <f t="shared" si="1"/>
        <v>-6.9872130000000254</v>
      </c>
      <c r="G31" s="4">
        <f t="shared" si="2"/>
        <v>-3.153968087519466E-2</v>
      </c>
    </row>
    <row r="32" spans="1:7" s="16" customFormat="1" ht="15" customHeight="1" x14ac:dyDescent="0.25">
      <c r="A32" s="5"/>
      <c r="B32" s="10" t="s">
        <v>24</v>
      </c>
      <c r="C32" s="7">
        <v>99.7</v>
      </c>
      <c r="D32" s="7">
        <v>0</v>
      </c>
      <c r="E32" s="7">
        <v>94.7</v>
      </c>
      <c r="F32" s="8">
        <f t="shared" si="1"/>
        <v>-5</v>
      </c>
      <c r="G32" s="9">
        <f t="shared" si="2"/>
        <v>-5.0150451354062188E-2</v>
      </c>
    </row>
    <row r="33" spans="1:7" s="16" customFormat="1" ht="15" customHeight="1" x14ac:dyDescent="0.25">
      <c r="A33" s="17"/>
      <c r="B33" s="10" t="s">
        <v>25</v>
      </c>
      <c r="C33" s="7">
        <v>22.991101</v>
      </c>
      <c r="D33" s="7">
        <v>0</v>
      </c>
      <c r="E33" s="7">
        <v>20.13</v>
      </c>
      <c r="F33" s="8">
        <f t="shared" si="1"/>
        <v>-2.8611010000000014</v>
      </c>
      <c r="G33" s="9">
        <f t="shared" si="2"/>
        <v>-0.12444384459882984</v>
      </c>
    </row>
    <row r="34" spans="1:7" s="16" customFormat="1" ht="17.100000000000001" customHeight="1" x14ac:dyDescent="0.25">
      <c r="A34" s="17"/>
      <c r="B34" s="10" t="s">
        <v>51</v>
      </c>
      <c r="C34" s="7">
        <v>76.656111999999993</v>
      </c>
      <c r="D34" s="7">
        <v>0</v>
      </c>
      <c r="E34" s="7">
        <v>79.13</v>
      </c>
      <c r="F34" s="8">
        <f t="shared" si="1"/>
        <v>2.4738880000000023</v>
      </c>
      <c r="G34" s="9">
        <f t="shared" si="2"/>
        <v>3.2272547295380732E-2</v>
      </c>
    </row>
    <row r="35" spans="1:7" s="16" customFormat="1" ht="17.100000000000001" customHeight="1" x14ac:dyDescent="0.25">
      <c r="A35" s="17"/>
      <c r="B35" s="10" t="s">
        <v>52</v>
      </c>
      <c r="C35" s="7">
        <v>11.45</v>
      </c>
      <c r="D35" s="7">
        <v>0</v>
      </c>
      <c r="E35" s="7">
        <v>11.85</v>
      </c>
      <c r="F35" s="8">
        <f t="shared" si="1"/>
        <v>0.40000000000000036</v>
      </c>
      <c r="G35" s="9">
        <f t="shared" si="2"/>
        <v>3.4934497816593919E-2</v>
      </c>
    </row>
    <row r="36" spans="1:7" s="16" customFormat="1" ht="17.100000000000001" customHeight="1" x14ac:dyDescent="0.25">
      <c r="A36" s="17"/>
      <c r="B36" s="10" t="s">
        <v>53</v>
      </c>
      <c r="C36" s="7">
        <v>6</v>
      </c>
      <c r="D36" s="7">
        <v>0</v>
      </c>
      <c r="E36" s="7">
        <v>4</v>
      </c>
      <c r="F36" s="8">
        <f t="shared" si="1"/>
        <v>-2</v>
      </c>
      <c r="G36" s="9">
        <f t="shared" si="2"/>
        <v>-0.33333333333333331</v>
      </c>
    </row>
    <row r="37" spans="1:7" s="16" customFormat="1" ht="15" customHeight="1" x14ac:dyDescent="0.25">
      <c r="A37" s="17"/>
      <c r="B37" s="10" t="s">
        <v>26</v>
      </c>
      <c r="C37" s="7">
        <v>4.74</v>
      </c>
      <c r="D37" s="7">
        <v>0</v>
      </c>
      <c r="E37" s="7">
        <v>4.74</v>
      </c>
      <c r="F37" s="8">
        <f t="shared" si="1"/>
        <v>0</v>
      </c>
      <c r="G37" s="9">
        <f t="shared" si="2"/>
        <v>0</v>
      </c>
    </row>
    <row r="38" spans="1:7" s="16" customFormat="1" ht="15" customHeight="1" x14ac:dyDescent="0.25">
      <c r="A38" s="37" t="s">
        <v>27</v>
      </c>
      <c r="B38" s="38"/>
      <c r="C38" s="2">
        <f>SUM(C39:C46)</f>
        <v>493.72443799999996</v>
      </c>
      <c r="D38" s="2">
        <f t="shared" ref="D38:E38" si="5">SUM(D39:D46)</f>
        <v>0</v>
      </c>
      <c r="E38" s="2">
        <f t="shared" si="5"/>
        <v>500.58000000000004</v>
      </c>
      <c r="F38" s="3">
        <f t="shared" si="1"/>
        <v>6.8555620000000772</v>
      </c>
      <c r="G38" s="4">
        <f t="shared" si="2"/>
        <v>1.3885401394694743E-2</v>
      </c>
    </row>
    <row r="39" spans="1:7" s="16" customFormat="1" ht="15" customHeight="1" x14ac:dyDescent="0.25">
      <c r="A39" s="5"/>
      <c r="B39" s="10" t="s">
        <v>28</v>
      </c>
      <c r="C39" s="7">
        <v>76.204360000000008</v>
      </c>
      <c r="D39" s="7">
        <v>0</v>
      </c>
      <c r="E39" s="7">
        <v>75</v>
      </c>
      <c r="F39" s="8">
        <f t="shared" si="1"/>
        <v>-1.2043600000000083</v>
      </c>
      <c r="G39" s="9">
        <f t="shared" si="2"/>
        <v>-1.5804345053222785E-2</v>
      </c>
    </row>
    <row r="40" spans="1:7" s="16" customFormat="1" ht="15" customHeight="1" x14ac:dyDescent="0.25">
      <c r="A40" s="5"/>
      <c r="B40" s="10" t="s">
        <v>61</v>
      </c>
      <c r="C40" s="7">
        <v>39.380358999999999</v>
      </c>
      <c r="D40" s="7">
        <v>0</v>
      </c>
      <c r="E40" s="7">
        <v>75.31</v>
      </c>
      <c r="F40" s="8">
        <f t="shared" si="1"/>
        <v>35.929641000000004</v>
      </c>
      <c r="G40" s="9">
        <f t="shared" si="2"/>
        <v>0.91237464341043728</v>
      </c>
    </row>
    <row r="41" spans="1:7" s="16" customFormat="1" ht="15" customHeight="1" x14ac:dyDescent="0.25">
      <c r="A41" s="17"/>
      <c r="B41" s="10" t="s">
        <v>29</v>
      </c>
      <c r="C41" s="7">
        <v>45.145645000000002</v>
      </c>
      <c r="D41" s="7">
        <v>0</v>
      </c>
      <c r="E41" s="7">
        <v>50.55</v>
      </c>
      <c r="F41" s="8">
        <f t="shared" si="1"/>
        <v>5.4043549999999954</v>
      </c>
      <c r="G41" s="9">
        <f t="shared" si="2"/>
        <v>0.11970933187464694</v>
      </c>
    </row>
    <row r="42" spans="1:7" s="16" customFormat="1" ht="28.35" customHeight="1" x14ac:dyDescent="0.25">
      <c r="A42" s="17"/>
      <c r="B42" s="10" t="s">
        <v>30</v>
      </c>
      <c r="C42" s="7">
        <v>4.95</v>
      </c>
      <c r="D42" s="7">
        <v>0</v>
      </c>
      <c r="E42" s="7">
        <v>0</v>
      </c>
      <c r="F42" s="8">
        <f t="shared" si="1"/>
        <v>-4.95</v>
      </c>
      <c r="G42" s="9">
        <f t="shared" si="2"/>
        <v>-1</v>
      </c>
    </row>
    <row r="43" spans="1:7" s="16" customFormat="1" ht="28.35" customHeight="1" x14ac:dyDescent="0.25">
      <c r="A43" s="17"/>
      <c r="B43" s="10" t="s">
        <v>31</v>
      </c>
      <c r="C43" s="7">
        <v>128.14591200000001</v>
      </c>
      <c r="D43" s="7">
        <v>0</v>
      </c>
      <c r="E43" s="7">
        <v>117.5</v>
      </c>
      <c r="F43" s="8">
        <f t="shared" si="1"/>
        <v>-10.64591200000001</v>
      </c>
      <c r="G43" s="9">
        <f t="shared" si="2"/>
        <v>-8.3076485498811775E-2</v>
      </c>
    </row>
    <row r="44" spans="1:7" s="16" customFormat="1" ht="15" customHeight="1" x14ac:dyDescent="0.25">
      <c r="A44" s="17"/>
      <c r="B44" s="10" t="s">
        <v>32</v>
      </c>
      <c r="C44" s="7">
        <v>6.6050820000000003</v>
      </c>
      <c r="D44" s="7">
        <v>0</v>
      </c>
      <c r="E44" s="7">
        <v>6.13</v>
      </c>
      <c r="F44" s="8">
        <f t="shared" si="1"/>
        <v>-0.47508200000000045</v>
      </c>
      <c r="G44" s="9">
        <f t="shared" si="2"/>
        <v>-7.192673762415068E-2</v>
      </c>
    </row>
    <row r="45" spans="1:7" s="16" customFormat="1" ht="17.100000000000001" customHeight="1" x14ac:dyDescent="0.25">
      <c r="A45" s="17"/>
      <c r="B45" s="10" t="s">
        <v>54</v>
      </c>
      <c r="C45" s="7">
        <v>193.29308</v>
      </c>
      <c r="D45" s="7">
        <v>0</v>
      </c>
      <c r="E45" s="7">
        <v>174.34</v>
      </c>
      <c r="F45" s="8">
        <f t="shared" si="1"/>
        <v>-18.95308</v>
      </c>
      <c r="G45" s="9">
        <f t="shared" si="2"/>
        <v>-9.8053587847014484E-2</v>
      </c>
    </row>
    <row r="46" spans="1:7" s="16" customFormat="1" ht="15" customHeight="1" x14ac:dyDescent="0.25">
      <c r="A46" s="17"/>
      <c r="B46" s="10" t="s">
        <v>33</v>
      </c>
      <c r="C46" s="7">
        <v>0</v>
      </c>
      <c r="D46" s="7">
        <v>0</v>
      </c>
      <c r="E46" s="7">
        <v>1.75</v>
      </c>
      <c r="F46" s="8">
        <f t="shared" si="1"/>
        <v>1.75</v>
      </c>
      <c r="G46" s="9" t="str">
        <f t="shared" si="2"/>
        <v>N/A</v>
      </c>
    </row>
    <row r="47" spans="1:7" s="16" customFormat="1" ht="15" customHeight="1" x14ac:dyDescent="0.25">
      <c r="A47" s="39" t="s">
        <v>34</v>
      </c>
      <c r="B47" s="40"/>
      <c r="C47" s="11">
        <f>SUM(C7,C31,C26,C38)</f>
        <v>1716.0240249999999</v>
      </c>
      <c r="D47" s="11">
        <f t="shared" ref="D47:E47" si="6">SUM(D7,D31,D26,D38)</f>
        <v>0</v>
      </c>
      <c r="E47" s="11">
        <f t="shared" si="6"/>
        <v>1710.7999999999997</v>
      </c>
      <c r="F47" s="12">
        <f t="shared" si="1"/>
        <v>-5.2240250000002106</v>
      </c>
      <c r="G47" s="13">
        <f t="shared" si="2"/>
        <v>-3.0442609916258084E-3</v>
      </c>
    </row>
    <row r="48" spans="1:7" s="16" customFormat="1" ht="15" customHeight="1" thickBot="1" x14ac:dyDescent="0.3">
      <c r="A48" s="17"/>
      <c r="B48" s="14" t="s">
        <v>35</v>
      </c>
      <c r="C48" s="2">
        <v>-0.99968699999999999</v>
      </c>
      <c r="D48" s="2">
        <v>0</v>
      </c>
      <c r="E48" s="2">
        <v>-1.89</v>
      </c>
      <c r="F48" s="3">
        <f t="shared" si="1"/>
        <v>-0.89031299999999991</v>
      </c>
      <c r="G48" s="4">
        <f t="shared" si="2"/>
        <v>0.89059175521938361</v>
      </c>
    </row>
    <row r="49" spans="1:7" s="16" customFormat="1" ht="15" customHeight="1" thickBot="1" x14ac:dyDescent="0.3">
      <c r="A49" s="24" t="s">
        <v>36</v>
      </c>
      <c r="B49" s="25"/>
      <c r="C49" s="19">
        <f>SUM(C47:C48)</f>
        <v>1715.0243379999999</v>
      </c>
      <c r="D49" s="19">
        <f t="shared" ref="D49:E49" si="7">SUM(D47:D48)</f>
        <v>0</v>
      </c>
      <c r="E49" s="19">
        <f t="shared" si="7"/>
        <v>1708.9099999999996</v>
      </c>
      <c r="F49" s="20">
        <f t="shared" si="1"/>
        <v>-6.1143380000003162</v>
      </c>
      <c r="G49" s="21">
        <f t="shared" si="2"/>
        <v>-3.5651610677027699E-3</v>
      </c>
    </row>
    <row r="50" spans="1:7" s="15" customFormat="1" ht="30" customHeight="1" x14ac:dyDescent="0.2">
      <c r="A50" s="42" t="s">
        <v>37</v>
      </c>
      <c r="B50" s="42"/>
      <c r="C50" s="42"/>
      <c r="D50" s="42"/>
      <c r="E50" s="42"/>
      <c r="F50" s="42"/>
      <c r="G50" s="42"/>
    </row>
    <row r="51" spans="1:7" s="15" customFormat="1" ht="32.25" customHeight="1" x14ac:dyDescent="0.2">
      <c r="A51" s="43" t="s">
        <v>64</v>
      </c>
      <c r="B51" s="41"/>
      <c r="C51" s="41"/>
      <c r="D51" s="41"/>
      <c r="E51" s="41"/>
      <c r="F51" s="41"/>
      <c r="G51" s="41"/>
    </row>
    <row r="52" spans="1:7" s="15" customFormat="1" ht="41.25" customHeight="1" x14ac:dyDescent="0.2">
      <c r="A52" s="41" t="s">
        <v>38</v>
      </c>
      <c r="B52" s="41"/>
      <c r="C52" s="41"/>
      <c r="D52" s="41"/>
      <c r="E52" s="41"/>
      <c r="F52" s="41"/>
      <c r="G52" s="41"/>
    </row>
    <row r="53" spans="1:7" s="15" customFormat="1" ht="15.75" customHeight="1" x14ac:dyDescent="0.2">
      <c r="A53" s="41" t="s">
        <v>39</v>
      </c>
      <c r="B53" s="41"/>
      <c r="C53" s="41"/>
      <c r="D53" s="41"/>
      <c r="E53" s="41"/>
      <c r="F53" s="41"/>
      <c r="G53" s="41"/>
    </row>
    <row r="54" spans="1:7" s="15" customFormat="1" ht="28.5" customHeight="1" x14ac:dyDescent="0.2">
      <c r="A54" s="41" t="s">
        <v>55</v>
      </c>
      <c r="B54" s="41"/>
      <c r="C54" s="41"/>
      <c r="D54" s="41"/>
      <c r="E54" s="41"/>
      <c r="F54" s="41"/>
      <c r="G54" s="41"/>
    </row>
    <row r="55" spans="1:7" s="15" customFormat="1" ht="28.5" customHeight="1" x14ac:dyDescent="0.2">
      <c r="A55" s="41" t="s">
        <v>56</v>
      </c>
      <c r="B55" s="41"/>
      <c r="C55" s="41"/>
      <c r="D55" s="41"/>
      <c r="E55" s="41"/>
      <c r="F55" s="41"/>
      <c r="G55" s="41"/>
    </row>
    <row r="56" spans="1:7" s="15" customFormat="1" ht="50.25" customHeight="1" x14ac:dyDescent="0.2">
      <c r="A56" s="41" t="s">
        <v>62</v>
      </c>
      <c r="B56" s="41"/>
      <c r="C56" s="41"/>
      <c r="D56" s="41"/>
      <c r="E56" s="41"/>
      <c r="F56" s="41"/>
      <c r="G56" s="41"/>
    </row>
    <row r="57" spans="1:7" s="15" customFormat="1" ht="42" customHeight="1" x14ac:dyDescent="0.2">
      <c r="A57" s="41" t="s">
        <v>40</v>
      </c>
      <c r="B57" s="41"/>
      <c r="C57" s="41"/>
      <c r="D57" s="41"/>
      <c r="E57" s="41"/>
      <c r="F57" s="41"/>
      <c r="G57" s="41"/>
    </row>
    <row r="58" spans="1:7" s="15" customFormat="1" ht="29.25" customHeight="1" x14ac:dyDescent="0.2">
      <c r="A58" s="41" t="s">
        <v>57</v>
      </c>
      <c r="B58" s="41"/>
      <c r="C58" s="41"/>
      <c r="D58" s="41"/>
      <c r="E58" s="41"/>
      <c r="F58" s="41"/>
      <c r="G58" s="41"/>
    </row>
    <row r="59" spans="1:7" s="15" customFormat="1" ht="29.25" customHeight="1" x14ac:dyDescent="0.2">
      <c r="A59" s="41" t="s">
        <v>41</v>
      </c>
      <c r="B59" s="41"/>
      <c r="C59" s="41"/>
      <c r="D59" s="41"/>
      <c r="E59" s="41"/>
      <c r="F59" s="41"/>
      <c r="G59" s="41"/>
    </row>
    <row r="60" spans="1:7" s="15" customFormat="1" ht="42" customHeight="1" x14ac:dyDescent="0.2">
      <c r="A60" s="41" t="s">
        <v>63</v>
      </c>
      <c r="B60" s="41"/>
      <c r="C60" s="41"/>
      <c r="D60" s="41"/>
      <c r="E60" s="41"/>
      <c r="F60" s="41"/>
      <c r="G60" s="41"/>
    </row>
    <row r="61" spans="1:7" s="15" customFormat="1" ht="29.25" customHeight="1" x14ac:dyDescent="0.2">
      <c r="A61" s="41" t="s">
        <v>42</v>
      </c>
      <c r="B61" s="41"/>
      <c r="C61" s="41"/>
      <c r="D61" s="41"/>
      <c r="E61" s="41"/>
      <c r="F61" s="41"/>
      <c r="G61" s="41"/>
    </row>
  </sheetData>
  <mergeCells count="27">
    <mergeCell ref="A58:G58"/>
    <mergeCell ref="A59:G59"/>
    <mergeCell ref="A60:G60"/>
    <mergeCell ref="A61:G61"/>
    <mergeCell ref="A50:G50"/>
    <mergeCell ref="A51:G51"/>
    <mergeCell ref="A54:G54"/>
    <mergeCell ref="A55:G55"/>
    <mergeCell ref="A56:G56"/>
    <mergeCell ref="A57:G57"/>
    <mergeCell ref="A52:G52"/>
    <mergeCell ref="A53:G53"/>
    <mergeCell ref="A49:B49"/>
    <mergeCell ref="A1:G1"/>
    <mergeCell ref="A2:G2"/>
    <mergeCell ref="A3:G3"/>
    <mergeCell ref="A4:G4"/>
    <mergeCell ref="A5:B6"/>
    <mergeCell ref="C5:C6"/>
    <mergeCell ref="D5:D6"/>
    <mergeCell ref="E5:E6"/>
    <mergeCell ref="F5:G5"/>
    <mergeCell ref="A7:B7"/>
    <mergeCell ref="A26:B26"/>
    <mergeCell ref="A31:B31"/>
    <mergeCell ref="A38:B38"/>
    <mergeCell ref="A47:B47"/>
  </mergeCells>
  <printOptions horizontalCentered="1"/>
  <pageMargins left="0.7" right="0.7" top="1" bottom="0.75" header="0.3" footer="0.3"/>
  <pageSetup scale="77" fitToHeight="2" orientation="portrait" r:id="rId1"/>
  <rowBreaks count="1" manualBreakCount="1">
    <brk id="49" max="16383" man="1"/>
  </rowBreaks>
  <ignoredErrors>
    <ignoredError sqref="C7:G7 F8:G13 C49:E49 C47:E47 C38:E38 C31:E31 C26:E26 F17:G49 G16 F15:G15" unlockedFormula="1"/>
    <ignoredError sqref="F16 F14:G14" formula="1"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NSF RI Summary</vt:lpstr>
      <vt:lpstr>'NSF RI 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Oxenrider, Clinton J.</dc:creator>
  <cp:lastModifiedBy>Oxenrider, Clinton J., Jr.</cp:lastModifiedBy>
  <cp:lastPrinted>2018-02-22T19:07:07Z</cp:lastPrinted>
  <dcterms:created xsi:type="dcterms:W3CDTF">2018-01-24T13:17:56Z</dcterms:created>
  <dcterms:modified xsi:type="dcterms:W3CDTF">2018-02-27T20:21:57Z</dcterms:modified>
</cp:coreProperties>
</file>