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tjones\Desktop\FY 2020 Extracted Excels\"/>
    </mc:Choice>
  </mc:AlternateContent>
  <xr:revisionPtr revIDLastSave="0" documentId="13_ncr:1_{91D1F389-099B-4E5B-97DA-E8D6FE9E5EA0}" xr6:coauthVersionLast="36" xr6:coauthVersionMax="36" xr10:uidLastSave="{00000000-0000-0000-0000-000000000000}"/>
  <bookViews>
    <workbookView xWindow="75" yWindow="-3855" windowWidth="12135" windowHeight="13950" tabRatio="734" xr2:uid="{2F0BD3C3-3DED-41D9-8C37-0B9F1CC0C743}"/>
  </bookViews>
  <sheets>
    <sheet name="AST Funding" sheetId="9" r:id="rId1"/>
  </sheets>
  <definedNames>
    <definedName name="_xlnm.Print_Area" localSheetId="0">'AST Funding'!$A$1:$F$29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3" i="9" l="1"/>
  <c r="F23" i="9" s="1"/>
  <c r="E22" i="9"/>
  <c r="F22" i="9" s="1"/>
  <c r="F21" i="9"/>
  <c r="E21" i="9"/>
  <c r="E20" i="9"/>
  <c r="D20" i="9"/>
  <c r="C20" i="9"/>
  <c r="B20" i="9"/>
  <c r="F20" i="9" s="1"/>
  <c r="F19" i="9"/>
  <c r="E19" i="9"/>
  <c r="E18" i="9"/>
  <c r="F18" i="9" s="1"/>
  <c r="F17" i="9"/>
  <c r="E17" i="9"/>
  <c r="E16" i="9"/>
  <c r="F16" i="9" s="1"/>
  <c r="F15" i="9"/>
  <c r="E15" i="9"/>
  <c r="E14" i="9"/>
  <c r="F14" i="9" s="1"/>
  <c r="F13" i="9"/>
  <c r="E13" i="9"/>
  <c r="E12" i="9"/>
  <c r="F12" i="9" s="1"/>
  <c r="F11" i="9"/>
  <c r="E11" i="9"/>
  <c r="E10" i="9"/>
  <c r="F10" i="9" s="1"/>
  <c r="D9" i="9"/>
  <c r="E9" i="9" s="1"/>
  <c r="C9" i="9"/>
  <c r="B9" i="9"/>
  <c r="B6" i="9" s="1"/>
  <c r="E8" i="9"/>
  <c r="F8" i="9" s="1"/>
  <c r="E7" i="9"/>
  <c r="F7" i="9" s="1"/>
  <c r="D6" i="9"/>
  <c r="C6" i="9"/>
  <c r="E5" i="9"/>
  <c r="F5" i="9" s="1"/>
  <c r="E6" i="9" l="1"/>
  <c r="F6" i="9" s="1"/>
  <c r="F9" i="9"/>
</calcChain>
</file>

<file path=xl/sharedStrings.xml><?xml version="1.0" encoding="utf-8"?>
<sst xmlns="http://schemas.openxmlformats.org/spreadsheetml/2006/main" count="33" uniqueCount="33">
  <si>
    <t>(Dollars in Millions)</t>
  </si>
  <si>
    <t>FY 2018
Actual</t>
  </si>
  <si>
    <t>FY 2020
Request</t>
  </si>
  <si>
    <t>Amount</t>
  </si>
  <si>
    <t>Percent</t>
  </si>
  <si>
    <t>Total</t>
  </si>
  <si>
    <t>Research</t>
  </si>
  <si>
    <t>Education</t>
  </si>
  <si>
    <t>Infrastructure</t>
  </si>
  <si>
    <t>CAREER</t>
  </si>
  <si>
    <t>Research Resources</t>
  </si>
  <si>
    <t>FY 2019
(TBD)</t>
  </si>
  <si>
    <t>Change over
FY 2018 Actual</t>
  </si>
  <si>
    <t>ALMA</t>
  </si>
  <si>
    <t>Other AST Facilities</t>
  </si>
  <si>
    <t xml:space="preserve">   GBO</t>
  </si>
  <si>
    <t>AST Portfolio Review Implementation</t>
  </si>
  <si>
    <r>
      <t>Arecibo Observatory</t>
    </r>
    <r>
      <rPr>
        <vertAlign val="superscript"/>
        <sz val="10"/>
        <color theme="1"/>
        <rFont val="Arial"/>
        <family val="2"/>
      </rPr>
      <t>1</t>
    </r>
  </si>
  <si>
    <r>
      <t>DKIST</t>
    </r>
    <r>
      <rPr>
        <vertAlign val="superscript"/>
        <sz val="10"/>
        <color theme="1"/>
        <rFont val="Arial"/>
        <family val="2"/>
      </rPr>
      <t>2</t>
    </r>
  </si>
  <si>
    <r>
      <t>Gemini Observatory</t>
    </r>
    <r>
      <rPr>
        <vertAlign val="superscript"/>
        <sz val="10"/>
        <color theme="1"/>
        <rFont val="Arial"/>
        <family val="2"/>
      </rPr>
      <t>3</t>
    </r>
  </si>
  <si>
    <r>
      <t>LSST</t>
    </r>
    <r>
      <rPr>
        <vertAlign val="superscript"/>
        <sz val="10"/>
        <color theme="1"/>
        <rFont val="Arial"/>
        <family val="2"/>
      </rPr>
      <t>4</t>
    </r>
  </si>
  <si>
    <r>
      <t>NSO</t>
    </r>
    <r>
      <rPr>
        <vertAlign val="superscript"/>
        <sz val="10"/>
        <color theme="1"/>
        <rFont val="Arial"/>
        <family val="2"/>
      </rPr>
      <t>3</t>
    </r>
  </si>
  <si>
    <t>Midscale Research Infrastructure</t>
  </si>
  <si>
    <r>
      <rPr>
        <vertAlign val="superscript"/>
        <sz val="9"/>
        <rFont val="Arial"/>
        <family val="2"/>
      </rPr>
      <t xml:space="preserve">2 </t>
    </r>
    <r>
      <rPr>
        <sz val="9"/>
        <rFont val="Arial"/>
        <family val="2"/>
      </rPr>
      <t xml:space="preserve">Includes $2.0 million for cultural mitigation activities per year, as required by the compliance process, through 
FY 2020. FY 2018 Actual includes $8.0 million to fund part of FY 2019 costs. </t>
    </r>
  </si>
  <si>
    <r>
      <rPr>
        <vertAlign val="superscript"/>
        <sz val="9"/>
        <rFont val="Arial"/>
        <family val="2"/>
      </rPr>
      <t>4</t>
    </r>
    <r>
      <rPr>
        <sz val="9"/>
        <rFont val="Arial"/>
        <family val="2"/>
      </rPr>
      <t xml:space="preserve"> FY 2018 Actual obligations are intended to cover pre-operations costs for the first three years of the pre-operations ramp up, FY 2019-FY 2021.</t>
    </r>
  </si>
  <si>
    <r>
      <rPr>
        <vertAlign val="superscript"/>
        <sz val="9"/>
        <rFont val="Arial"/>
        <family val="2"/>
      </rPr>
      <t>5</t>
    </r>
    <r>
      <rPr>
        <sz val="9"/>
        <rFont val="Arial"/>
        <family val="2"/>
      </rPr>
      <t xml:space="preserve"> FY 2018 Actual includes $2.0 million of supplemental funding provided in Further Additional Supplemental Appropriations for Disaster Relief Requirements Act of 2018 (P.L. 115-123) for repairs related to damage from Hurricane Maria. </t>
    </r>
  </si>
  <si>
    <r>
      <rPr>
        <vertAlign val="superscript"/>
        <sz val="9"/>
        <rFont val="Arial"/>
        <family val="2"/>
      </rPr>
      <t>6</t>
    </r>
    <r>
      <rPr>
        <sz val="9"/>
        <rFont val="Arial"/>
        <family val="2"/>
      </rPr>
      <t xml:space="preserve"> FY 2020 Request includes reintegration of the Long Baseline Observatory (LBO) into NRAO as the Very Long Baseline Array (VLBA) at $3.43 million per year. </t>
    </r>
  </si>
  <si>
    <r>
      <t>NOAO</t>
    </r>
    <r>
      <rPr>
        <vertAlign val="superscript"/>
        <sz val="10"/>
        <color theme="1"/>
        <rFont val="Arial"/>
        <family val="2"/>
      </rPr>
      <t>3</t>
    </r>
  </si>
  <si>
    <r>
      <t>NRAO</t>
    </r>
    <r>
      <rPr>
        <vertAlign val="superscript"/>
        <sz val="10"/>
        <color theme="1"/>
        <rFont val="Arial"/>
        <family val="2"/>
      </rPr>
      <t>3,5,6</t>
    </r>
  </si>
  <si>
    <r>
      <t xml:space="preserve">   LBO</t>
    </r>
    <r>
      <rPr>
        <i/>
        <vertAlign val="superscript"/>
        <sz val="10"/>
        <color theme="1"/>
        <rFont val="Arial"/>
        <family val="2"/>
      </rPr>
      <t>6</t>
    </r>
  </si>
  <si>
    <r>
      <rPr>
        <vertAlign val="superscript"/>
        <sz val="9"/>
        <rFont val="Arial"/>
        <family val="2"/>
      </rPr>
      <t xml:space="preserve">3 </t>
    </r>
    <r>
      <rPr>
        <sz val="9"/>
        <rFont val="Arial"/>
        <family val="2"/>
      </rPr>
      <t>FY 2018 Actual includes additional FY 2018 one-time funding above the requested amount: $13.0 million for Gemini; $5.42 million for NOAO, $3.50 million for NRAO, and $3.50 million for NSO.</t>
    </r>
  </si>
  <si>
    <r>
      <rPr>
        <vertAlign val="superscript"/>
        <sz val="9"/>
        <rFont val="Arial"/>
        <family val="2"/>
      </rPr>
      <t xml:space="preserve">1 </t>
    </r>
    <r>
      <rPr>
        <sz val="9"/>
        <rFont val="Arial"/>
        <family val="2"/>
      </rPr>
      <t>FY 2018 Actual includes $2.0 million of supplemental funding provided in Further Additional Supplemental Appropriations for Disaster Relief Requirements Act of 2018 (P.L. 115-123) for repairs related to damage from Hurricane Maria, $1.80 million in fund part of FY 2019 costs, and $580,000 million for one-time costs associated with the change in management organization.</t>
    </r>
  </si>
  <si>
    <t>AST Funding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</si>
</sst>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;\-&quot;$&quot;#,##0.00;&quot;-&quot;??"/>
    <numFmt numFmtId="165" formatCode="0.0%;\-0.0%;&quot;-&quot;??"/>
    <numFmt numFmtId="166" formatCode="#,##0.00;\-#,##0.00;&quot;-&quot;??"/>
  </numFmts>
  <fonts count="8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Fill="1" applyAlignment="1" applyProtection="1">
      <alignment vertical="center"/>
      <protection locked="0"/>
    </xf>
    <xf numFmtId="0" fontId="1" fillId="0" borderId="0" xfId="0" applyFont="1" applyFill="1" applyProtection="1">
      <protection locked="0"/>
    </xf>
    <xf numFmtId="0" fontId="1" fillId="0" borderId="2" xfId="0" applyFont="1" applyFill="1" applyBorder="1" applyProtection="1">
      <protection locked="0"/>
    </xf>
    <xf numFmtId="0" fontId="1" fillId="0" borderId="3" xfId="0" applyFont="1" applyFill="1" applyBorder="1" applyProtection="1">
      <protection locked="0"/>
    </xf>
    <xf numFmtId="0" fontId="2" fillId="0" borderId="4" xfId="0" applyFont="1" applyFill="1" applyBorder="1" applyAlignment="1" applyProtection="1">
      <protection locked="0"/>
    </xf>
    <xf numFmtId="164" fontId="2" fillId="0" borderId="4" xfId="0" applyNumberFormat="1" applyFont="1" applyFill="1" applyBorder="1" applyAlignment="1" applyProtection="1">
      <alignment horizontal="right"/>
      <protection locked="0"/>
    </xf>
    <xf numFmtId="164" fontId="2" fillId="0" borderId="4" xfId="0" applyNumberFormat="1" applyFont="1" applyFill="1" applyBorder="1" applyAlignment="1" applyProtection="1">
      <alignment horizontal="right"/>
    </xf>
    <xf numFmtId="165" fontId="2" fillId="0" borderId="4" xfId="0" applyNumberFormat="1" applyFont="1" applyFill="1" applyBorder="1" applyAlignment="1" applyProtection="1">
      <alignment horizontal="right"/>
    </xf>
    <xf numFmtId="0" fontId="2" fillId="0" borderId="0" xfId="0" applyFont="1" applyFill="1" applyAlignment="1" applyProtection="1">
      <protection locked="0"/>
    </xf>
    <xf numFmtId="166" fontId="2" fillId="0" borderId="0" xfId="0" applyNumberFormat="1" applyFont="1" applyFill="1" applyAlignment="1" applyProtection="1">
      <alignment horizontal="right"/>
      <protection locked="0"/>
    </xf>
    <xf numFmtId="166" fontId="2" fillId="0" borderId="0" xfId="0" applyNumberFormat="1" applyFont="1" applyFill="1" applyAlignment="1" applyProtection="1">
      <alignment horizontal="right"/>
    </xf>
    <xf numFmtId="165" fontId="2" fillId="0" borderId="0" xfId="0" applyNumberFormat="1" applyFont="1" applyFill="1" applyAlignment="1" applyProtection="1">
      <alignment horizontal="right"/>
    </xf>
    <xf numFmtId="0" fontId="1" fillId="0" borderId="0" xfId="0" applyFont="1" applyFill="1" applyAlignment="1" applyProtection="1">
      <protection locked="0"/>
    </xf>
    <xf numFmtId="166" fontId="1" fillId="0" borderId="0" xfId="0" applyNumberFormat="1" applyFont="1" applyFill="1" applyAlignment="1" applyProtection="1">
      <alignment horizontal="right"/>
      <protection locked="0"/>
    </xf>
    <xf numFmtId="166" fontId="1" fillId="0" borderId="0" xfId="0" applyNumberFormat="1" applyFont="1" applyFill="1" applyAlignment="1" applyProtection="1">
      <alignment horizontal="right"/>
    </xf>
    <xf numFmtId="165" fontId="1" fillId="0" borderId="0" xfId="0" applyNumberFormat="1" applyFont="1" applyFill="1" applyAlignment="1" applyProtection="1">
      <alignment horizontal="right"/>
    </xf>
    <xf numFmtId="0" fontId="1" fillId="0" borderId="1" xfId="0" applyFont="1" applyFill="1" applyBorder="1" applyAlignment="1" applyProtection="1">
      <protection locked="0"/>
    </xf>
    <xf numFmtId="166" fontId="1" fillId="0" borderId="1" xfId="0" applyNumberFormat="1" applyFont="1" applyFill="1" applyBorder="1" applyAlignment="1" applyProtection="1">
      <alignment horizontal="right"/>
      <protection locked="0"/>
    </xf>
    <xf numFmtId="166" fontId="1" fillId="0" borderId="1" xfId="0" applyNumberFormat="1" applyFont="1" applyFill="1" applyBorder="1" applyAlignment="1" applyProtection="1">
      <alignment horizontal="right"/>
    </xf>
    <xf numFmtId="165" fontId="1" fillId="0" borderId="1" xfId="0" applyNumberFormat="1" applyFont="1" applyFill="1" applyBorder="1" applyAlignment="1" applyProtection="1">
      <alignment horizontal="right"/>
    </xf>
    <xf numFmtId="0" fontId="0" fillId="0" borderId="0" xfId="0" applyFont="1" applyFill="1" applyAlignment="1" applyProtection="1">
      <protection locked="0"/>
    </xf>
    <xf numFmtId="0" fontId="3" fillId="0" borderId="0" xfId="0" applyFont="1" applyFill="1" applyAlignment="1" applyProtection="1">
      <protection locked="0"/>
    </xf>
    <xf numFmtId="166" fontId="3" fillId="0" borderId="0" xfId="0" applyNumberFormat="1" applyFont="1" applyFill="1" applyAlignment="1" applyProtection="1">
      <alignment horizontal="right"/>
      <protection locked="0"/>
    </xf>
    <xf numFmtId="166" fontId="0" fillId="0" borderId="0" xfId="0" applyNumberFormat="1" applyFont="1" applyFill="1" applyAlignment="1" applyProtection="1">
      <alignment horizontal="right"/>
      <protection locked="0"/>
    </xf>
    <xf numFmtId="166" fontId="3" fillId="0" borderId="0" xfId="0" applyNumberFormat="1" applyFont="1" applyFill="1" applyAlignment="1" applyProtection="1">
      <alignment horizontal="right"/>
    </xf>
    <xf numFmtId="165" fontId="3" fillId="0" borderId="0" xfId="0" applyNumberFormat="1" applyFont="1" applyFill="1" applyAlignment="1" applyProtection="1">
      <alignment horizontal="right"/>
    </xf>
    <xf numFmtId="0" fontId="3" fillId="0" borderId="0" xfId="0" applyFont="1" applyFill="1" applyProtection="1">
      <protection locked="0"/>
    </xf>
    <xf numFmtId="0" fontId="1" fillId="0" borderId="0" xfId="0" applyFont="1" applyFill="1" applyAlignment="1" applyProtection="1">
      <alignment vertical="top"/>
      <protection locked="0"/>
    </xf>
    <xf numFmtId="0" fontId="1" fillId="0" borderId="3" xfId="0" applyFont="1" applyFill="1" applyBorder="1" applyAlignment="1" applyProtection="1">
      <alignment horizontal="right"/>
    </xf>
    <xf numFmtId="0" fontId="1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top" wrapText="1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2" xfId="0" applyFont="1" applyFill="1" applyBorder="1" applyAlignment="1" applyProtection="1">
      <alignment horizontal="right" wrapText="1"/>
    </xf>
    <xf numFmtId="0" fontId="1" fillId="0" borderId="3" xfId="0" applyFont="1" applyFill="1" applyBorder="1" applyAlignment="1" applyProtection="1">
      <alignment horizontal="right"/>
    </xf>
    <xf numFmtId="0" fontId="0" fillId="0" borderId="2" xfId="0" applyFont="1" applyFill="1" applyBorder="1" applyAlignment="1" applyProtection="1">
      <alignment horizontal="right" wrapText="1"/>
    </xf>
    <xf numFmtId="0" fontId="0" fillId="0" borderId="2" xfId="0" applyFont="1" applyFill="1" applyBorder="1" applyAlignment="1" applyProtection="1">
      <alignment horizontal="center" wrapText="1"/>
    </xf>
    <xf numFmtId="0" fontId="1" fillId="0" borderId="2" xfId="0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D104C5-AAED-4C8E-A694-1CFD58155E4C}">
  <sheetPr>
    <pageSetUpPr fitToPage="1"/>
  </sheetPr>
  <dimension ref="A1:F29"/>
  <sheetViews>
    <sheetView showGridLines="0" tabSelected="1" zoomScaleNormal="100" workbookViewId="0">
      <selection sqref="A1:F1"/>
    </sheetView>
  </sheetViews>
  <sheetFormatPr defaultColWidth="8.7109375" defaultRowHeight="12.75" x14ac:dyDescent="0.2"/>
  <cols>
    <col min="1" max="1" width="38.7109375" style="2" customWidth="1"/>
    <col min="2" max="6" width="9.7109375" style="2" customWidth="1"/>
    <col min="7" max="16384" width="8.7109375" style="2"/>
  </cols>
  <sheetData>
    <row r="1" spans="1:6" s="1" customFormat="1" ht="13.5" customHeight="1" x14ac:dyDescent="0.2">
      <c r="A1" s="32" t="s">
        <v>32</v>
      </c>
      <c r="B1" s="32"/>
      <c r="C1" s="32"/>
      <c r="D1" s="32"/>
      <c r="E1" s="32"/>
      <c r="F1" s="32"/>
    </row>
    <row r="2" spans="1:6" ht="13.5" customHeight="1" thickBot="1" x14ac:dyDescent="0.25">
      <c r="A2" s="33" t="s">
        <v>0</v>
      </c>
      <c r="B2" s="33"/>
      <c r="C2" s="33"/>
      <c r="D2" s="33"/>
      <c r="E2" s="33"/>
      <c r="F2" s="33"/>
    </row>
    <row r="3" spans="1:6" ht="27" customHeight="1" x14ac:dyDescent="0.2">
      <c r="A3" s="3"/>
      <c r="B3" s="34" t="s">
        <v>1</v>
      </c>
      <c r="C3" s="36" t="s">
        <v>11</v>
      </c>
      <c r="D3" s="34" t="s">
        <v>2</v>
      </c>
      <c r="E3" s="37" t="s">
        <v>12</v>
      </c>
      <c r="F3" s="38"/>
    </row>
    <row r="4" spans="1:6" ht="13.5" customHeight="1" x14ac:dyDescent="0.2">
      <c r="A4" s="4"/>
      <c r="B4" s="35"/>
      <c r="C4" s="35"/>
      <c r="D4" s="35"/>
      <c r="E4" s="29" t="s">
        <v>3</v>
      </c>
      <c r="F4" s="29" t="s">
        <v>4</v>
      </c>
    </row>
    <row r="5" spans="1:6" ht="13.5" customHeight="1" x14ac:dyDescent="0.2">
      <c r="A5" s="5" t="s">
        <v>5</v>
      </c>
      <c r="B5" s="6">
        <v>311.16000000000003</v>
      </c>
      <c r="C5" s="6">
        <v>0</v>
      </c>
      <c r="D5" s="6">
        <v>217.08</v>
      </c>
      <c r="E5" s="7">
        <f t="shared" ref="E5:E17" si="0">D5-B5</f>
        <v>-94.080000000000013</v>
      </c>
      <c r="F5" s="8">
        <f t="shared" ref="F5:F17" si="1">IF(B5=0,"N/A",E5/B5)</f>
        <v>-0.30235248746625532</v>
      </c>
    </row>
    <row r="6" spans="1:6" ht="13.5" customHeight="1" x14ac:dyDescent="0.2">
      <c r="A6" s="9" t="s">
        <v>6</v>
      </c>
      <c r="B6" s="10">
        <f>B5-SUM(B8:B9)</f>
        <v>65.34670200000005</v>
      </c>
      <c r="C6" s="10">
        <f t="shared" ref="C6:D6" si="2">C5-SUM(C8:C9)</f>
        <v>0</v>
      </c>
      <c r="D6" s="10">
        <f t="shared" si="2"/>
        <v>43.440000000000026</v>
      </c>
      <c r="E6" s="11">
        <f t="shared" si="0"/>
        <v>-21.906702000000024</v>
      </c>
      <c r="F6" s="12">
        <f t="shared" si="1"/>
        <v>-0.33523806603124373</v>
      </c>
    </row>
    <row r="7" spans="1:6" ht="13.5" customHeight="1" x14ac:dyDescent="0.2">
      <c r="A7" s="13" t="s">
        <v>9</v>
      </c>
      <c r="B7" s="14">
        <v>4.17</v>
      </c>
      <c r="C7" s="14">
        <v>0</v>
      </c>
      <c r="D7" s="14">
        <v>5</v>
      </c>
      <c r="E7" s="15">
        <f t="shared" si="0"/>
        <v>0.83000000000000007</v>
      </c>
      <c r="F7" s="16">
        <f t="shared" si="1"/>
        <v>0.19904076738609114</v>
      </c>
    </row>
    <row r="8" spans="1:6" ht="13.5" customHeight="1" x14ac:dyDescent="0.2">
      <c r="A8" s="9" t="s">
        <v>7</v>
      </c>
      <c r="B8" s="10">
        <v>4.7293649999999996</v>
      </c>
      <c r="C8" s="10">
        <v>0</v>
      </c>
      <c r="D8" s="10">
        <v>4.7</v>
      </c>
      <c r="E8" s="11">
        <f t="shared" si="0"/>
        <v>-2.9364999999999419E-2</v>
      </c>
      <c r="F8" s="12">
        <f t="shared" si="1"/>
        <v>-6.2090788086771528E-3</v>
      </c>
    </row>
    <row r="9" spans="1:6" ht="13.5" customHeight="1" x14ac:dyDescent="0.2">
      <c r="A9" s="9" t="s">
        <v>8</v>
      </c>
      <c r="B9" s="10">
        <f>SUM(B10:B23)-B20</f>
        <v>241.08393299999997</v>
      </c>
      <c r="C9" s="10">
        <f>SUM(C10:C23)-C20</f>
        <v>0</v>
      </c>
      <c r="D9" s="10">
        <f>SUM(D10:D23)-D20</f>
        <v>168.94</v>
      </c>
      <c r="E9" s="11">
        <f t="shared" si="0"/>
        <v>-72.143932999999976</v>
      </c>
      <c r="F9" s="12">
        <f t="shared" si="1"/>
        <v>-0.29924820000344021</v>
      </c>
    </row>
    <row r="10" spans="1:6" ht="13.5" customHeight="1" x14ac:dyDescent="0.2">
      <c r="A10" s="21" t="s">
        <v>17</v>
      </c>
      <c r="B10" s="14">
        <v>8.1015739999999994</v>
      </c>
      <c r="C10" s="14">
        <v>0</v>
      </c>
      <c r="D10" s="14">
        <v>2.13</v>
      </c>
      <c r="E10" s="15">
        <f t="shared" si="0"/>
        <v>-5.9715739999999995</v>
      </c>
      <c r="F10" s="16">
        <f t="shared" si="1"/>
        <v>-0.73708812633199428</v>
      </c>
    </row>
    <row r="11" spans="1:6" ht="13.5" customHeight="1" x14ac:dyDescent="0.2">
      <c r="A11" s="21" t="s">
        <v>13</v>
      </c>
      <c r="B11" s="14">
        <v>38.549999999999997</v>
      </c>
      <c r="C11" s="14">
        <v>0</v>
      </c>
      <c r="D11" s="14">
        <v>47.26</v>
      </c>
      <c r="E11" s="15">
        <f t="shared" si="0"/>
        <v>8.7100000000000009</v>
      </c>
      <c r="F11" s="16">
        <f t="shared" si="1"/>
        <v>0.22594033722438395</v>
      </c>
    </row>
    <row r="12" spans="1:6" ht="13.5" customHeight="1" x14ac:dyDescent="0.2">
      <c r="A12" s="21" t="s">
        <v>16</v>
      </c>
      <c r="B12" s="14">
        <v>0.24414</v>
      </c>
      <c r="C12" s="14">
        <v>0</v>
      </c>
      <c r="D12" s="14">
        <v>0</v>
      </c>
      <c r="E12" s="15">
        <f t="shared" si="0"/>
        <v>-0.24414</v>
      </c>
      <c r="F12" s="16">
        <f t="shared" si="1"/>
        <v>-1</v>
      </c>
    </row>
    <row r="13" spans="1:6" ht="13.5" customHeight="1" x14ac:dyDescent="0.2">
      <c r="A13" s="21" t="s">
        <v>18</v>
      </c>
      <c r="B13" s="14">
        <v>24</v>
      </c>
      <c r="C13" s="14">
        <v>0</v>
      </c>
      <c r="D13" s="14">
        <v>19.010000000000002</v>
      </c>
      <c r="E13" s="15">
        <f t="shared" si="0"/>
        <v>-4.9899999999999984</v>
      </c>
      <c r="F13" s="16">
        <f t="shared" si="1"/>
        <v>-0.20791666666666661</v>
      </c>
    </row>
    <row r="14" spans="1:6" ht="13.5" customHeight="1" x14ac:dyDescent="0.2">
      <c r="A14" s="21" t="s">
        <v>19</v>
      </c>
      <c r="B14" s="14">
        <v>34.018655000000003</v>
      </c>
      <c r="C14" s="14">
        <v>0</v>
      </c>
      <c r="D14" s="14">
        <v>20.28</v>
      </c>
      <c r="E14" s="15">
        <f t="shared" si="0"/>
        <v>-13.738655000000001</v>
      </c>
      <c r="F14" s="16">
        <f t="shared" si="1"/>
        <v>-0.40385650167533077</v>
      </c>
    </row>
    <row r="15" spans="1:6" ht="13.5" customHeight="1" x14ac:dyDescent="0.2">
      <c r="A15" s="21" t="s">
        <v>20</v>
      </c>
      <c r="B15" s="14">
        <v>11.1</v>
      </c>
      <c r="C15" s="14">
        <v>0</v>
      </c>
      <c r="D15" s="14">
        <v>0</v>
      </c>
      <c r="E15" s="15">
        <f t="shared" si="0"/>
        <v>-11.1</v>
      </c>
      <c r="F15" s="16">
        <f t="shared" si="1"/>
        <v>-1</v>
      </c>
    </row>
    <row r="16" spans="1:6" ht="13.5" customHeight="1" x14ac:dyDescent="0.2">
      <c r="A16" s="21" t="s">
        <v>22</v>
      </c>
      <c r="B16" s="24">
        <v>32.979472999999999</v>
      </c>
      <c r="C16" s="24">
        <v>0</v>
      </c>
      <c r="D16" s="24">
        <v>5</v>
      </c>
      <c r="E16" s="15">
        <f t="shared" si="0"/>
        <v>-27.979472999999999</v>
      </c>
      <c r="F16" s="16">
        <f t="shared" si="1"/>
        <v>-0.84839054280824922</v>
      </c>
    </row>
    <row r="17" spans="1:6" ht="13.5" customHeight="1" x14ac:dyDescent="0.2">
      <c r="A17" s="21" t="s">
        <v>27</v>
      </c>
      <c r="B17" s="14">
        <v>25.094524</v>
      </c>
      <c r="C17" s="14">
        <v>0</v>
      </c>
      <c r="D17" s="14">
        <v>22.91</v>
      </c>
      <c r="E17" s="15">
        <f t="shared" si="0"/>
        <v>-2.1845239999999997</v>
      </c>
      <c r="F17" s="16">
        <f t="shared" si="1"/>
        <v>-8.7051820548578629E-2</v>
      </c>
    </row>
    <row r="18" spans="1:6" ht="13.5" customHeight="1" x14ac:dyDescent="0.2">
      <c r="A18" s="21" t="s">
        <v>28</v>
      </c>
      <c r="B18" s="14">
        <v>44.46</v>
      </c>
      <c r="C18" s="14">
        <v>0</v>
      </c>
      <c r="D18" s="14">
        <v>38.4</v>
      </c>
      <c r="E18" s="15">
        <f>D18-B18</f>
        <v>-6.0600000000000023</v>
      </c>
      <c r="F18" s="16">
        <f>IF(B18=0,"N/A",E18/B18)</f>
        <v>-0.13630229419703108</v>
      </c>
    </row>
    <row r="19" spans="1:6" ht="13.5" customHeight="1" x14ac:dyDescent="0.2">
      <c r="A19" s="21" t="s">
        <v>21</v>
      </c>
      <c r="B19" s="14">
        <v>8.8200319999999994</v>
      </c>
      <c r="C19" s="14">
        <v>0</v>
      </c>
      <c r="D19" s="14">
        <v>4.13</v>
      </c>
      <c r="E19" s="15">
        <f>D19-B19</f>
        <v>-4.6900319999999995</v>
      </c>
      <c r="F19" s="16">
        <f>IF(B19=0,"N/A",E19/B19)</f>
        <v>-0.53174773062047842</v>
      </c>
    </row>
    <row r="20" spans="1:6" ht="13.5" customHeight="1" x14ac:dyDescent="0.2">
      <c r="A20" s="21" t="s">
        <v>14</v>
      </c>
      <c r="B20" s="14">
        <f>SUM(B21:B22)</f>
        <v>11.91</v>
      </c>
      <c r="C20" s="14">
        <f>SUM(C21:C22)</f>
        <v>0</v>
      </c>
      <c r="D20" s="14">
        <f>SUM(D21:D22)</f>
        <v>8.42</v>
      </c>
      <c r="E20" s="15">
        <f t="shared" ref="E20:E22" si="3">D20-B20</f>
        <v>-3.49</v>
      </c>
      <c r="F20" s="16">
        <f t="shared" ref="F20:F22" si="4">IF(B20=0,"N/A",E20/B20)</f>
        <v>-0.29303106633081444</v>
      </c>
    </row>
    <row r="21" spans="1:6" s="27" customFormat="1" ht="13.5" customHeight="1" x14ac:dyDescent="0.2">
      <c r="A21" s="22" t="s">
        <v>29</v>
      </c>
      <c r="B21" s="23">
        <v>3.49</v>
      </c>
      <c r="C21" s="23">
        <v>0</v>
      </c>
      <c r="D21" s="23">
        <v>0</v>
      </c>
      <c r="E21" s="25">
        <f t="shared" si="3"/>
        <v>-3.49</v>
      </c>
      <c r="F21" s="26">
        <f t="shared" si="4"/>
        <v>-1</v>
      </c>
    </row>
    <row r="22" spans="1:6" s="27" customFormat="1" ht="13.5" customHeight="1" x14ac:dyDescent="0.2">
      <c r="A22" s="22" t="s">
        <v>15</v>
      </c>
      <c r="B22" s="23">
        <v>8.42</v>
      </c>
      <c r="C22" s="23">
        <v>0</v>
      </c>
      <c r="D22" s="23">
        <v>8.42</v>
      </c>
      <c r="E22" s="25">
        <f t="shared" si="3"/>
        <v>0</v>
      </c>
      <c r="F22" s="26">
        <f t="shared" si="4"/>
        <v>0</v>
      </c>
    </row>
    <row r="23" spans="1:6" ht="13.5" customHeight="1" thickBot="1" x14ac:dyDescent="0.25">
      <c r="A23" s="17" t="s">
        <v>10</v>
      </c>
      <c r="B23" s="18">
        <v>1.8055349999999999</v>
      </c>
      <c r="C23" s="18">
        <v>0</v>
      </c>
      <c r="D23" s="18">
        <v>1.4</v>
      </c>
      <c r="E23" s="19">
        <f t="shared" ref="E23" si="5">D23-B23</f>
        <v>-0.40553499999999998</v>
      </c>
      <c r="F23" s="20">
        <f t="shared" ref="F23" si="6">IF(B23=0,"N/A",E23/B23)</f>
        <v>-0.22460655705926499</v>
      </c>
    </row>
    <row r="24" spans="1:6" s="30" customFormat="1" ht="54" customHeight="1" x14ac:dyDescent="0.2">
      <c r="A24" s="39" t="s">
        <v>31</v>
      </c>
      <c r="B24" s="39"/>
      <c r="C24" s="39"/>
      <c r="D24" s="39"/>
      <c r="E24" s="39"/>
      <c r="F24" s="39"/>
    </row>
    <row r="25" spans="1:6" s="28" customFormat="1" ht="27" customHeight="1" x14ac:dyDescent="0.2">
      <c r="A25" s="31" t="s">
        <v>23</v>
      </c>
      <c r="B25" s="31"/>
      <c r="C25" s="31"/>
      <c r="D25" s="31"/>
      <c r="E25" s="31"/>
      <c r="F25" s="31"/>
    </row>
    <row r="26" spans="1:6" s="28" customFormat="1" ht="27" customHeight="1" x14ac:dyDescent="0.2">
      <c r="A26" s="31" t="s">
        <v>30</v>
      </c>
      <c r="B26" s="31"/>
      <c r="C26" s="31"/>
      <c r="D26" s="31"/>
      <c r="E26" s="31"/>
      <c r="F26" s="31"/>
    </row>
    <row r="27" spans="1:6" s="28" customFormat="1" ht="27" customHeight="1" x14ac:dyDescent="0.2">
      <c r="A27" s="31" t="s">
        <v>24</v>
      </c>
      <c r="B27" s="31"/>
      <c r="C27" s="31"/>
      <c r="D27" s="31"/>
      <c r="E27" s="31"/>
      <c r="F27" s="31"/>
    </row>
    <row r="28" spans="1:6" s="28" customFormat="1" ht="38.1" customHeight="1" x14ac:dyDescent="0.2">
      <c r="A28" s="31" t="s">
        <v>25</v>
      </c>
      <c r="B28" s="31"/>
      <c r="C28" s="31"/>
      <c r="D28" s="31"/>
      <c r="E28" s="31"/>
      <c r="F28" s="31"/>
    </row>
    <row r="29" spans="1:6" s="28" customFormat="1" ht="27" customHeight="1" x14ac:dyDescent="0.2">
      <c r="A29" s="31" t="s">
        <v>26</v>
      </c>
      <c r="B29" s="31"/>
      <c r="C29" s="31"/>
      <c r="D29" s="31"/>
      <c r="E29" s="31"/>
      <c r="F29" s="31"/>
    </row>
  </sheetData>
  <mergeCells count="12">
    <mergeCell ref="A28:F28"/>
    <mergeCell ref="A29:F29"/>
    <mergeCell ref="A1:F1"/>
    <mergeCell ref="A2:F2"/>
    <mergeCell ref="B3:B4"/>
    <mergeCell ref="C3:C4"/>
    <mergeCell ref="D3:D4"/>
    <mergeCell ref="E3:F3"/>
    <mergeCell ref="A26:F26"/>
    <mergeCell ref="A27:F27"/>
    <mergeCell ref="A24:F24"/>
    <mergeCell ref="A25:F25"/>
  </mergeCells>
  <pageMargins left="0.7" right="0.7" top="0.75" bottom="0.75" header="0.3" footer="0.3"/>
  <pageSetup orientation="portrait" r:id="rId1"/>
  <ignoredErrors>
    <ignoredError sqref="B6:D7 B11:D11 C10:D10 B13:D13 C12:D12 B15:D15 C14:D14 B18:D18 C16:D16 C17:D17 C19:D19 B9:D9 C8:D8" unlockedFormula="1"/>
    <ignoredError sqref="B20:D20" formulaRange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AST Funding</vt:lpstr>
      <vt:lpstr>'AST Funding'!Print_Area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2020 Congressional Justification</dc:title>
  <dc:subject>FY 2020 Congressional Justification</dc:subject>
  <dc:creator>NSF</dc:creator>
  <cp:lastModifiedBy>Jones, Thomas J</cp:lastModifiedBy>
  <cp:lastPrinted>2019-03-15T14:14:39Z</cp:lastPrinted>
  <dcterms:created xsi:type="dcterms:W3CDTF">2018-11-16T16:51:05Z</dcterms:created>
  <dcterms:modified xsi:type="dcterms:W3CDTF">2019-03-15T22:59:59Z</dcterms:modified>
</cp:coreProperties>
</file>