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83FEF7F0-AA75-4AC3-A722-46609EDD5A26}" xr6:coauthVersionLast="36" xr6:coauthVersionMax="36" xr10:uidLastSave="{00000000-0000-0000-0000-000000000000}"/>
  <bookViews>
    <workbookView xWindow="75" yWindow="75" windowWidth="10665" windowHeight="7680" tabRatio="734" xr2:uid="{2F0BD3C3-3DED-41D9-8C37-0B9F1CC0C743}"/>
  </bookViews>
  <sheets>
    <sheet name="PHY Funding" sheetId="14" r:id="rId1"/>
  </sheets>
  <definedNames>
    <definedName name="_xlnm.Print_Area" localSheetId="0">'PHY Funding'!$A$1:$F$21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4" l="1"/>
  <c r="F20" i="14" s="1"/>
  <c r="E19" i="14"/>
  <c r="F19" i="14" s="1"/>
  <c r="D18" i="14"/>
  <c r="E18" i="14" s="1"/>
  <c r="C18" i="14"/>
  <c r="C11" i="14" s="1"/>
  <c r="C6" i="14" s="1"/>
  <c r="B18" i="14"/>
  <c r="F18" i="14" s="1"/>
  <c r="E17" i="14"/>
  <c r="F17" i="14" s="1"/>
  <c r="F16" i="14"/>
  <c r="E16" i="14"/>
  <c r="E15" i="14"/>
  <c r="F15" i="14" s="1"/>
  <c r="F14" i="14"/>
  <c r="E14" i="14"/>
  <c r="E13" i="14"/>
  <c r="F13" i="14" s="1"/>
  <c r="F12" i="14"/>
  <c r="E12" i="14"/>
  <c r="D11" i="14"/>
  <c r="E11" i="14" s="1"/>
  <c r="B11" i="14"/>
  <c r="F11" i="14" s="1"/>
  <c r="E10" i="14"/>
  <c r="F10" i="14" s="1"/>
  <c r="E9" i="14"/>
  <c r="F9" i="14" s="1"/>
  <c r="E8" i="14"/>
  <c r="D8" i="14"/>
  <c r="C8" i="14"/>
  <c r="B8" i="14"/>
  <c r="F8" i="14" s="1"/>
  <c r="F7" i="14"/>
  <c r="E7" i="14"/>
  <c r="D6" i="14"/>
  <c r="E6" i="14" s="1"/>
  <c r="B6" i="14"/>
  <c r="E5" i="14"/>
  <c r="F5" i="14" s="1"/>
  <c r="F6" i="14" l="1"/>
</calcChain>
</file>

<file path=xl/sharedStrings.xml><?xml version="1.0" encoding="utf-8"?>
<sst xmlns="http://schemas.openxmlformats.org/spreadsheetml/2006/main" count="25" uniqueCount="25">
  <si>
    <t>(Dollars in Millions)</t>
  </si>
  <si>
    <t>FY 2018
Actual</t>
  </si>
  <si>
    <t>FY 2020
Request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</si>
  <si>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</si>
  <si>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</si>
  <si>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</si>
  <si>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</si>
  <si>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</si>
  <si>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</si>
  <si>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</si>
  <si>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</si>
  <si>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</si>
  <si>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FY 2019
(TBD)</t>
  </si>
  <si>
    <t>Change over
FY 2018 Actual</t>
  </si>
  <si>
    <t xml:space="preserve">   STC: Center for Bright Beams</t>
  </si>
  <si>
    <t>IceCube</t>
  </si>
  <si>
    <t>NSCL</t>
  </si>
  <si>
    <t>LHC</t>
  </si>
  <si>
    <t>Facilities Design Stage Activities (total)</t>
  </si>
  <si>
    <t>LIGO</t>
  </si>
  <si>
    <r>
      <t>High Luminosity-LHC</t>
    </r>
    <r>
      <rPr>
        <vertAlign val="superscript"/>
        <sz val="10"/>
        <color theme="1"/>
        <rFont val="Arial"/>
        <family val="2"/>
      </rPr>
      <t>1</t>
    </r>
  </si>
  <si>
    <t>Midscale Research Infrastructure</t>
  </si>
  <si>
    <t>Advanced LIGO Plus (LIGO A+)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</si>
  <si>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reflects $7.50 million of funding for FY 2019 and FY 2020 development and design. No additional funds are expected in these years.</t>
    </r>
  </si>
  <si>
    <t>PHY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</si>
</sst>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4" fontId="2" fillId="0" borderId="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1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1BF4-AA71-446C-A6DF-50F25FD3C782}">
  <dimension ref="A1:F28"/>
  <sheetViews>
    <sheetView showGridLines="0" tabSelected="1" zoomScaleNormal="100" workbookViewId="0">
      <selection activeCell="J18" sqref="J18"/>
    </sheetView>
  </sheetViews>
  <sheetFormatPr defaultColWidth="8.7109375" defaultRowHeight="12.75" x14ac:dyDescent="0.2"/>
  <cols>
    <col min="1" max="1" width="36.7109375" style="1" customWidth="1"/>
    <col min="2" max="6" width="9.7109375" style="1" customWidth="1"/>
    <col min="7" max="16384" width="8.7109375" style="1"/>
  </cols>
  <sheetData>
    <row r="1" spans="1:6" s="15" customFormat="1" ht="14.1" customHeight="1" x14ac:dyDescent="0.2">
      <c r="A1" s="36" t="s">
        <v>24</v>
      </c>
      <c r="B1" s="36"/>
      <c r="C1" s="36"/>
      <c r="D1" s="36"/>
      <c r="E1" s="36"/>
      <c r="F1" s="36"/>
    </row>
    <row r="2" spans="1:6" ht="14.1" customHeight="1" thickBot="1" x14ac:dyDescent="0.25">
      <c r="A2" s="37" t="s">
        <v>0</v>
      </c>
      <c r="B2" s="37"/>
      <c r="C2" s="37"/>
      <c r="D2" s="37"/>
      <c r="E2" s="37"/>
      <c r="F2" s="37"/>
    </row>
    <row r="3" spans="1:6" ht="27" customHeight="1" x14ac:dyDescent="0.2">
      <c r="A3" s="2"/>
      <c r="B3" s="38" t="s">
        <v>1</v>
      </c>
      <c r="C3" s="40" t="s">
        <v>12</v>
      </c>
      <c r="D3" s="38" t="s">
        <v>2</v>
      </c>
      <c r="E3" s="41" t="s">
        <v>13</v>
      </c>
      <c r="F3" s="42"/>
    </row>
    <row r="4" spans="1:6" ht="14.1" customHeight="1" x14ac:dyDescent="0.2">
      <c r="A4" s="3"/>
      <c r="B4" s="39"/>
      <c r="C4" s="39"/>
      <c r="D4" s="39"/>
      <c r="E4" s="34" t="s">
        <v>3</v>
      </c>
      <c r="F4" s="34" t="s">
        <v>4</v>
      </c>
    </row>
    <row r="5" spans="1:6" ht="14.1" customHeight="1" x14ac:dyDescent="0.2">
      <c r="A5" s="16" t="s">
        <v>5</v>
      </c>
      <c r="B5" s="27">
        <v>310.75</v>
      </c>
      <c r="C5" s="17">
        <v>0</v>
      </c>
      <c r="D5" s="17">
        <v>247.5</v>
      </c>
      <c r="E5" s="18">
        <f t="shared" ref="E5:E20" si="0">D5-B5</f>
        <v>-63.25</v>
      </c>
      <c r="F5" s="19">
        <f t="shared" ref="F5:F20" si="1">IF(B5=0,"N/A",E5/B5)</f>
        <v>-0.20353982300884957</v>
      </c>
    </row>
    <row r="6" spans="1:6" ht="14.1" customHeight="1" x14ac:dyDescent="0.2">
      <c r="A6" s="20" t="s">
        <v>6</v>
      </c>
      <c r="B6" s="21">
        <f>B5-B10-B11</f>
        <v>182.35250100000002</v>
      </c>
      <c r="C6" s="21">
        <f t="shared" ref="C6:D6" si="2">C5-C10-C11</f>
        <v>0</v>
      </c>
      <c r="D6" s="21">
        <f t="shared" si="2"/>
        <v>145.63</v>
      </c>
      <c r="E6" s="22">
        <f t="shared" si="0"/>
        <v>-36.722501000000022</v>
      </c>
      <c r="F6" s="11">
        <f t="shared" si="1"/>
        <v>-0.20138194320680042</v>
      </c>
    </row>
    <row r="7" spans="1:6" ht="14.1" customHeight="1" x14ac:dyDescent="0.2">
      <c r="A7" s="4" t="s">
        <v>9</v>
      </c>
      <c r="B7" s="6">
        <v>10.14</v>
      </c>
      <c r="C7" s="6">
        <v>0</v>
      </c>
      <c r="D7" s="6">
        <v>6.78</v>
      </c>
      <c r="E7" s="7">
        <f t="shared" si="0"/>
        <v>-3.3600000000000003</v>
      </c>
      <c r="F7" s="5">
        <f t="shared" si="1"/>
        <v>-0.33136094674556216</v>
      </c>
    </row>
    <row r="8" spans="1:6" ht="14.1" customHeight="1" x14ac:dyDescent="0.2">
      <c r="A8" s="4" t="s">
        <v>10</v>
      </c>
      <c r="B8" s="6">
        <f>B9</f>
        <v>4.8099999999999996</v>
      </c>
      <c r="C8" s="6">
        <f>C9</f>
        <v>0</v>
      </c>
      <c r="D8" s="6">
        <f>D9</f>
        <v>5</v>
      </c>
      <c r="E8" s="7">
        <f t="shared" si="0"/>
        <v>0.19000000000000039</v>
      </c>
      <c r="F8" s="5">
        <f t="shared" si="1"/>
        <v>3.9501039501039586E-2</v>
      </c>
    </row>
    <row r="9" spans="1:6" ht="14.1" customHeight="1" x14ac:dyDescent="0.2">
      <c r="A9" s="25" t="s">
        <v>14</v>
      </c>
      <c r="B9" s="6">
        <v>4.8099999999999996</v>
      </c>
      <c r="C9" s="6">
        <v>0</v>
      </c>
      <c r="D9" s="6">
        <v>5</v>
      </c>
      <c r="E9" s="7">
        <f t="shared" si="0"/>
        <v>0.19000000000000039</v>
      </c>
      <c r="F9" s="5">
        <f t="shared" si="1"/>
        <v>3.9501039501039586E-2</v>
      </c>
    </row>
    <row r="10" spans="1:6" ht="14.1" customHeight="1" x14ac:dyDescent="0.2">
      <c r="A10" s="20" t="s">
        <v>7</v>
      </c>
      <c r="B10" s="21">
        <v>4.5009329999999999</v>
      </c>
      <c r="C10" s="21">
        <v>0</v>
      </c>
      <c r="D10" s="21">
        <v>4.7</v>
      </c>
      <c r="E10" s="22">
        <f t="shared" si="0"/>
        <v>0.19906700000000033</v>
      </c>
      <c r="F10" s="11">
        <f t="shared" si="1"/>
        <v>4.4227941184638901E-2</v>
      </c>
    </row>
    <row r="11" spans="1:6" ht="14.1" customHeight="1" x14ac:dyDescent="0.2">
      <c r="A11" s="20" t="s">
        <v>8</v>
      </c>
      <c r="B11" s="21">
        <f>SUM(B12:B18)</f>
        <v>123.89656600000001</v>
      </c>
      <c r="C11" s="21">
        <f t="shared" ref="C11:D11" si="3">SUM(C12:C18)</f>
        <v>0</v>
      </c>
      <c r="D11" s="21">
        <f t="shared" si="3"/>
        <v>97.17</v>
      </c>
      <c r="E11" s="22">
        <f t="shared" si="0"/>
        <v>-26.726566000000005</v>
      </c>
      <c r="F11" s="11">
        <f t="shared" si="1"/>
        <v>-0.21571676167360446</v>
      </c>
    </row>
    <row r="12" spans="1:6" ht="14.1" customHeight="1" x14ac:dyDescent="0.2">
      <c r="A12" s="25" t="s">
        <v>15</v>
      </c>
      <c r="B12" s="6">
        <v>3.5</v>
      </c>
      <c r="C12" s="6">
        <v>0</v>
      </c>
      <c r="D12" s="6">
        <v>3.5</v>
      </c>
      <c r="E12" s="7">
        <f t="shared" si="0"/>
        <v>0</v>
      </c>
      <c r="F12" s="5">
        <f t="shared" si="1"/>
        <v>0</v>
      </c>
    </row>
    <row r="13" spans="1:6" ht="14.1" customHeight="1" x14ac:dyDescent="0.2">
      <c r="A13" s="25" t="s">
        <v>17</v>
      </c>
      <c r="B13" s="31">
        <v>15.856446999999999</v>
      </c>
      <c r="C13" s="6">
        <v>0</v>
      </c>
      <c r="D13" s="6">
        <v>20</v>
      </c>
      <c r="E13" s="7">
        <f t="shared" si="0"/>
        <v>4.1435530000000007</v>
      </c>
      <c r="F13" s="5">
        <f t="shared" si="1"/>
        <v>0.26131661147040069</v>
      </c>
    </row>
    <row r="14" spans="1:6" ht="14.1" customHeight="1" x14ac:dyDescent="0.2">
      <c r="A14" s="25" t="s">
        <v>19</v>
      </c>
      <c r="B14" s="31">
        <v>39.43</v>
      </c>
      <c r="C14" s="6">
        <v>0</v>
      </c>
      <c r="D14" s="6">
        <v>44.6</v>
      </c>
      <c r="E14" s="7">
        <f t="shared" si="0"/>
        <v>5.1700000000000017</v>
      </c>
      <c r="F14" s="5">
        <f t="shared" si="1"/>
        <v>0.13111843773776316</v>
      </c>
    </row>
    <row r="15" spans="1:6" s="26" customFormat="1" ht="14.1" customHeight="1" x14ac:dyDescent="0.2">
      <c r="A15" s="32" t="s">
        <v>21</v>
      </c>
      <c r="B15" s="6">
        <v>14.417062</v>
      </c>
      <c r="C15" s="6">
        <v>0</v>
      </c>
      <c r="D15" s="6">
        <v>6.67</v>
      </c>
      <c r="E15" s="7">
        <f>D15-B15</f>
        <v>-7.7470619999999997</v>
      </c>
      <c r="F15" s="5">
        <f>IF(B15=0,"N/A",E15/B15)</f>
        <v>-0.53735372713247676</v>
      </c>
    </row>
    <row r="16" spans="1:6" ht="14.1" customHeight="1" x14ac:dyDescent="0.2">
      <c r="A16" s="25" t="s">
        <v>16</v>
      </c>
      <c r="B16" s="6">
        <v>24</v>
      </c>
      <c r="C16" s="6">
        <v>0</v>
      </c>
      <c r="D16" s="6">
        <v>22</v>
      </c>
      <c r="E16" s="7">
        <f t="shared" si="0"/>
        <v>-2</v>
      </c>
      <c r="F16" s="5">
        <f t="shared" si="1"/>
        <v>-8.3333333333333329E-2</v>
      </c>
    </row>
    <row r="17" spans="1:6" s="28" customFormat="1" ht="14.1" customHeight="1" x14ac:dyDescent="0.2">
      <c r="A17" s="25" t="s">
        <v>11</v>
      </c>
      <c r="B17" s="6">
        <v>9.3057000000000001E-2</v>
      </c>
      <c r="C17" s="6">
        <v>0</v>
      </c>
      <c r="D17" s="6">
        <v>0</v>
      </c>
      <c r="E17" s="7">
        <f t="shared" ref="E17" si="4">D17-B17</f>
        <v>-9.3057000000000001E-2</v>
      </c>
      <c r="F17" s="5">
        <f t="shared" ref="F17" si="5">IF(B17=0,"N/A",E17/B17)</f>
        <v>-1</v>
      </c>
    </row>
    <row r="18" spans="1:6" s="28" customFormat="1" ht="14.1" customHeight="1" x14ac:dyDescent="0.2">
      <c r="A18" s="29" t="s">
        <v>18</v>
      </c>
      <c r="B18" s="12">
        <f>B19+B20</f>
        <v>26.6</v>
      </c>
      <c r="C18" s="12">
        <f t="shared" ref="C18:D18" si="6">C19+C20</f>
        <v>0</v>
      </c>
      <c r="D18" s="12">
        <f t="shared" si="6"/>
        <v>0.4</v>
      </c>
      <c r="E18" s="13">
        <f t="shared" ref="E18:E19" si="7">D18-B18</f>
        <v>-26.200000000000003</v>
      </c>
      <c r="F18" s="14">
        <f t="shared" ref="F18:F19" si="8">IF(B18=0,"N/A",E18/B18)</f>
        <v>-0.98496240601503759</v>
      </c>
    </row>
    <row r="19" spans="1:6" s="28" customFormat="1" ht="14.1" customHeight="1" x14ac:dyDescent="0.2">
      <c r="A19" s="30" t="s">
        <v>20</v>
      </c>
      <c r="B19" s="12">
        <v>16.600000000000001</v>
      </c>
      <c r="C19" s="12">
        <v>0</v>
      </c>
      <c r="D19" s="12">
        <v>0</v>
      </c>
      <c r="E19" s="13">
        <f t="shared" si="7"/>
        <v>-16.600000000000001</v>
      </c>
      <c r="F19" s="14">
        <f t="shared" si="8"/>
        <v>-1</v>
      </c>
    </row>
    <row r="20" spans="1:6" s="26" customFormat="1" ht="14.1" customHeight="1" thickBot="1" x14ac:dyDescent="0.25">
      <c r="A20" s="33" t="s">
        <v>22</v>
      </c>
      <c r="B20" s="8">
        <v>10</v>
      </c>
      <c r="C20" s="8">
        <v>0</v>
      </c>
      <c r="D20" s="8">
        <v>0.4</v>
      </c>
      <c r="E20" s="9">
        <f t="shared" si="0"/>
        <v>-9.6</v>
      </c>
      <c r="F20" s="10">
        <f t="shared" si="1"/>
        <v>-0.96</v>
      </c>
    </row>
    <row r="21" spans="1:6" ht="27" customHeight="1" x14ac:dyDescent="0.2">
      <c r="A21" s="35" t="s">
        <v>23</v>
      </c>
      <c r="B21" s="35"/>
      <c r="C21" s="35"/>
      <c r="D21" s="35"/>
      <c r="E21" s="35"/>
      <c r="F21" s="35"/>
    </row>
    <row r="23" spans="1:6" ht="13.5" customHeight="1" x14ac:dyDescent="0.2">
      <c r="A23" s="23"/>
      <c r="B23" s="23"/>
      <c r="C23" s="23"/>
      <c r="D23" s="23"/>
      <c r="E23" s="23"/>
      <c r="F23" s="23"/>
    </row>
    <row r="24" spans="1:6" x14ac:dyDescent="0.2">
      <c r="A24" s="24"/>
    </row>
    <row r="28" spans="1:6" x14ac:dyDescent="0.2">
      <c r="C28" s="24"/>
    </row>
  </sheetData>
  <mergeCells count="7">
    <mergeCell ref="A21:F2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8:D8 B6:D6 B18:D18 B11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 Funding</vt:lpstr>
      <vt:lpstr>'PHY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2019-03-15T14:19:04Z</cp:lastPrinted>
  <dcterms:created xsi:type="dcterms:W3CDTF">2018-11-16T16:51:05Z</dcterms:created>
  <dcterms:modified xsi:type="dcterms:W3CDTF">2019-03-15T23:01:15Z</dcterms:modified>
</cp:coreProperties>
</file>