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06 - Formatting\02 - Summary Tables and Charts\Formatted Stand Alone Excel Tables\"/>
    </mc:Choice>
  </mc:AlternateContent>
  <xr:revisionPtr revIDLastSave="0" documentId="13_ncr:1_{258899E0-FE53-422C-BDFF-6B5789F60083}" xr6:coauthVersionLast="36" xr6:coauthVersionMax="36" xr10:uidLastSave="{00000000-0000-0000-0000-000000000000}"/>
  <bookViews>
    <workbookView xWindow="0" yWindow="0" windowWidth="19200" windowHeight="6960" xr2:uid="{00000000-000D-0000-FFFF-FFFF00000000}"/>
  </bookViews>
  <sheets>
    <sheet name="NSF Summary" sheetId="1" r:id="rId1"/>
  </sheets>
  <definedNames>
    <definedName name="_xlnm.Print_Area" localSheetId="0">'NSF Summary'!$A$1:$G$34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D27" i="1"/>
  <c r="D31" i="1" s="1"/>
  <c r="D9" i="1"/>
  <c r="E30" i="1" l="1"/>
  <c r="C30" i="1"/>
  <c r="B30" i="1"/>
  <c r="F29" i="1"/>
  <c r="G29" i="1" s="1"/>
  <c r="F28" i="1"/>
  <c r="G28" i="1" s="1"/>
  <c r="F30" i="1" l="1"/>
  <c r="G30" i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5" i="1"/>
  <c r="G15" i="1" s="1"/>
  <c r="F14" i="1"/>
  <c r="G14" i="1" s="1"/>
  <c r="F13" i="1"/>
  <c r="G13" i="1" s="1"/>
  <c r="F12" i="1"/>
  <c r="G12" i="1" s="1"/>
  <c r="F11" i="1"/>
  <c r="G11" i="1" s="1"/>
  <c r="F9" i="1"/>
  <c r="G9" i="1" s="1"/>
  <c r="F8" i="1"/>
  <c r="G8" i="1" s="1"/>
  <c r="F7" i="1"/>
  <c r="G7" i="1" s="1"/>
  <c r="E16" i="1"/>
  <c r="E21" i="1" s="1"/>
  <c r="E10" i="1"/>
  <c r="B16" i="1"/>
  <c r="B21" i="1" s="1"/>
  <c r="F21" i="1" l="1"/>
  <c r="G21" i="1" s="1"/>
  <c r="F16" i="1"/>
  <c r="G16" i="1" s="1"/>
  <c r="B10" i="1"/>
  <c r="F10" i="1" s="1"/>
  <c r="G10" i="1" s="1"/>
  <c r="C27" i="1" l="1"/>
  <c r="C31" i="1" s="1"/>
  <c r="C9" i="1"/>
  <c r="B27" i="1" l="1"/>
  <c r="B31" i="1" s="1"/>
  <c r="E27" i="1" l="1"/>
  <c r="E31" i="1" s="1"/>
  <c r="F27" i="1" l="1"/>
  <c r="G27" i="1" s="1"/>
  <c r="F31" i="1" l="1"/>
  <c r="G31" i="1" s="1"/>
</calcChain>
</file>

<file path=xl/sharedStrings.xml><?xml version="1.0" encoding="utf-8"?>
<sst xmlns="http://schemas.openxmlformats.org/spreadsheetml/2006/main" count="40" uniqueCount="40">
  <si>
    <t>(Dollars in Millions)</t>
  </si>
  <si>
    <t>NSF by Account</t>
  </si>
  <si>
    <t>Amount</t>
  </si>
  <si>
    <t>Percent</t>
  </si>
  <si>
    <t>BIO</t>
  </si>
  <si>
    <t>CISE</t>
  </si>
  <si>
    <t>ENG</t>
  </si>
  <si>
    <t>Eng Programs</t>
  </si>
  <si>
    <t>GEO</t>
  </si>
  <si>
    <t>MPS</t>
  </si>
  <si>
    <t>SBE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</si>
  <si>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</si>
  <si>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</si>
  <si>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</si>
  <si>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</si>
  <si>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</si>
  <si>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</si>
  <si>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National Science Board</t>
  </si>
  <si>
    <t>Office of Inspector General</t>
  </si>
  <si>
    <t>SUMMARY TABLE</t>
  </si>
  <si>
    <t>NATIONAL SCIENCE FOUNDATION</t>
  </si>
  <si>
    <t>FY 2020 BUDGET REQUEST TO CONGRESS</t>
  </si>
  <si>
    <t>FY 2018 Actual</t>
  </si>
  <si>
    <t>FY 2020 Request</t>
  </si>
  <si>
    <t>FY 2020 Request
change over
FY 2018 Actual</t>
  </si>
  <si>
    <t>SBIR/STTR, including Operations</t>
  </si>
  <si>
    <t xml:space="preserve">  Other Polar Programs</t>
  </si>
  <si>
    <t>Total, NSF Discretionary Funding</t>
  </si>
  <si>
    <t>Donations</t>
  </si>
  <si>
    <t>Total, NSF Mandatory Funding</t>
  </si>
  <si>
    <t>Total, NSF Budgetary Resources</t>
  </si>
  <si>
    <t>Totals exclude reimbursable amounts.</t>
  </si>
  <si>
    <t>Education and Human Resources - H-1B Visa</t>
  </si>
  <si>
    <r>
      <t>FY 2019
 Annualized CR</t>
    </r>
    <r>
      <rPr>
        <b/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</si>
  <si>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Annualized CR amount shown to be consistent with figures presented with the President's budget, which was finalized prior to the enactment of the FY 2019 Omnibus appropriation.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</si>
  <si>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Funding amounts below the account level for the FY 2019 Enacted were not available at the time of printing.</t>
    </r>
  </si>
  <si>
    <r>
      <t>FY 2019
 Enacted</t>
    </r>
    <r>
      <rPr>
        <b/>
        <vertAlign val="superscript"/>
        <sz val="11"/>
        <color theme="1"/>
        <rFont val="Arial"/>
        <family val="2"/>
      </rPr>
      <t>2</t>
    </r>
  </si>
  <si>
    <t>Major Research Equipment &amp; Facilities 
   Construction</t>
  </si>
  <si>
    <t>Agency Operations &amp; Award Management</t>
  </si>
  <si>
    <t xml:space="preserve">  U.S. Antarctic Logistics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</si>
</sst>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7" fillId="0" borderId="0" xfId="2" applyFont="1" applyFill="1"/>
    <xf numFmtId="0" fontId="7" fillId="0" borderId="2" xfId="1" applyFont="1" applyFill="1" applyBorder="1" applyAlignment="1" applyProtection="1">
      <alignment vertical="top" wrapText="1" readingOrder="1"/>
      <protection locked="0"/>
    </xf>
    <xf numFmtId="0" fontId="7" fillId="0" borderId="4" xfId="1" applyFont="1" applyFill="1" applyBorder="1" applyAlignment="1" applyProtection="1">
      <alignment vertical="top" wrapText="1" readingOrder="1"/>
      <protection locked="0"/>
    </xf>
    <xf numFmtId="0" fontId="7" fillId="0" borderId="6" xfId="1" applyFont="1" applyFill="1" applyBorder="1" applyAlignment="1" applyProtection="1">
      <alignment wrapText="1" readingOrder="1"/>
      <protection locked="0"/>
    </xf>
    <xf numFmtId="165" fontId="7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9" xfId="1" applyFont="1" applyFill="1" applyBorder="1" applyAlignment="1" applyProtection="1">
      <alignment vertical="top" wrapText="1" readingOrder="1"/>
      <protection locked="0"/>
    </xf>
    <xf numFmtId="164" fontId="10" fillId="0" borderId="0" xfId="3" applyNumberFormat="1" applyFont="1" applyFill="1" applyBorder="1" applyAlignment="1" applyProtection="1">
      <alignment vertical="top" wrapText="1" readingOrder="1"/>
      <protection locked="0"/>
    </xf>
    <xf numFmtId="165" fontId="8" fillId="0" borderId="10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2" applyFont="1" applyFill="1" applyAlignment="1">
      <alignment horizontal="right"/>
    </xf>
    <xf numFmtId="0" fontId="8" fillId="0" borderId="4" xfId="1" applyFont="1" applyFill="1" applyBorder="1" applyAlignment="1" applyProtection="1">
      <alignment vertical="top" wrapText="1" readingOrder="1"/>
      <protection locked="0"/>
    </xf>
    <xf numFmtId="165" fontId="8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166" fontId="7" fillId="0" borderId="0" xfId="2" applyNumberFormat="1" applyFont="1" applyFill="1"/>
    <xf numFmtId="0" fontId="8" fillId="0" borderId="6" xfId="1" applyFont="1" applyFill="1" applyBorder="1" applyAlignment="1" applyProtection="1">
      <alignment vertical="center" wrapText="1" readingOrder="1"/>
      <protection locked="0"/>
    </xf>
    <xf numFmtId="164" fontId="10" fillId="0" borderId="1" xfId="3" applyNumberFormat="1" applyFont="1" applyFill="1" applyBorder="1" applyAlignment="1" applyProtection="1">
      <alignment vertical="center" wrapText="1" readingOrder="1"/>
      <protection locked="0"/>
    </xf>
    <xf numFmtId="165" fontId="8" fillId="0" borderId="11" xfId="1" applyNumberFormat="1" applyFont="1" applyFill="1" applyBorder="1" applyAlignment="1" applyProtection="1">
      <alignment horizontal="right" vertical="center" wrapText="1" readingOrder="1"/>
      <protection locked="0"/>
    </xf>
    <xf numFmtId="164" fontId="9" fillId="0" borderId="0" xfId="3" applyNumberFormat="1" applyFont="1" applyFill="1" applyBorder="1" applyAlignment="1" applyProtection="1">
      <alignment vertical="top" readingOrder="1"/>
      <protection locked="0"/>
    </xf>
    <xf numFmtId="164" fontId="7" fillId="0" borderId="0" xfId="1" applyNumberFormat="1" applyFont="1" applyFill="1" applyBorder="1" applyAlignment="1" applyProtection="1">
      <alignment vertical="top" wrapText="1" readingOrder="1"/>
      <protection locked="0"/>
    </xf>
    <xf numFmtId="164" fontId="8" fillId="0" borderId="14" xfId="1" applyNumberFormat="1" applyFont="1" applyFill="1" applyBorder="1" applyAlignment="1" applyProtection="1">
      <alignment vertical="top" wrapText="1" readingOrder="1"/>
      <protection locked="0"/>
    </xf>
    <xf numFmtId="164" fontId="8" fillId="0" borderId="0" xfId="1" applyNumberFormat="1" applyFont="1" applyFill="1" applyBorder="1" applyAlignment="1" applyProtection="1">
      <alignment vertical="top" wrapText="1" readingOrder="1"/>
      <protection locked="0"/>
    </xf>
    <xf numFmtId="164" fontId="8" fillId="0" borderId="1" xfId="1" applyNumberFormat="1" applyFont="1" applyFill="1" applyBorder="1" applyAlignment="1" applyProtection="1">
      <alignment vertical="center" wrapText="1" readingOrder="1"/>
      <protection locked="0"/>
    </xf>
    <xf numFmtId="0" fontId="11" fillId="0" borderId="4" xfId="1" applyFont="1" applyFill="1" applyBorder="1" applyAlignment="1" applyProtection="1">
      <alignment horizontal="left" vertical="top" wrapText="1" indent="1" readingOrder="1"/>
      <protection locked="0"/>
    </xf>
    <xf numFmtId="164" fontId="11" fillId="0" borderId="0" xfId="1" applyNumberFormat="1" applyFont="1" applyFill="1" applyBorder="1" applyAlignment="1" applyProtection="1">
      <alignment vertical="top" readingOrder="1"/>
      <protection locked="0"/>
    </xf>
    <xf numFmtId="165" fontId="11" fillId="0" borderId="8" xfId="1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4" xfId="1" applyFont="1" applyFill="1" applyBorder="1" applyAlignment="1" applyProtection="1">
      <alignment vertical="center" wrapText="1" readingOrder="1"/>
      <protection locked="0"/>
    </xf>
    <xf numFmtId="164" fontId="9" fillId="0" borderId="5" xfId="3" applyNumberFormat="1" applyFont="1" applyFill="1" applyBorder="1" applyAlignment="1" applyProtection="1">
      <alignment vertical="top" readingOrder="1"/>
      <protection locked="0"/>
    </xf>
    <xf numFmtId="4" fontId="9" fillId="0" borderId="0" xfId="3" applyNumberFormat="1" applyFont="1" applyFill="1" applyBorder="1" applyAlignment="1" applyProtection="1">
      <alignment vertical="top" wrapText="1" readingOrder="1"/>
      <protection locked="0"/>
    </xf>
    <xf numFmtId="4" fontId="11" fillId="0" borderId="0" xfId="1" applyNumberFormat="1" applyFont="1" applyFill="1" applyBorder="1" applyAlignment="1" applyProtection="1">
      <alignment wrapText="1" readingOrder="1"/>
      <protection locked="0"/>
    </xf>
    <xf numFmtId="4" fontId="7" fillId="0" borderId="0" xfId="1" applyNumberFormat="1" applyFont="1" applyFill="1" applyBorder="1" applyAlignment="1" applyProtection="1">
      <alignment vertical="top" wrapText="1" readingOrder="1"/>
      <protection locked="0"/>
    </xf>
    <xf numFmtId="4" fontId="11" fillId="0" borderId="0" xfId="1" applyNumberFormat="1" applyFont="1" applyFill="1" applyBorder="1" applyAlignment="1" applyProtection="1">
      <alignment vertical="top" wrapText="1" readingOrder="1"/>
      <protection locked="0"/>
    </xf>
    <xf numFmtId="4" fontId="9" fillId="0" borderId="5" xfId="3" applyNumberFormat="1" applyFont="1" applyFill="1" applyBorder="1" applyAlignment="1" applyProtection="1">
      <alignment vertical="top" wrapText="1" readingOrder="1"/>
      <protection locked="0"/>
    </xf>
    <xf numFmtId="164" fontId="8" fillId="0" borderId="0" xfId="1" applyNumberFormat="1" applyFont="1" applyFill="1" applyBorder="1" applyAlignment="1" applyProtection="1">
      <alignment vertical="top" readingOrder="1"/>
      <protection locked="0"/>
    </xf>
    <xf numFmtId="165" fontId="8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11" fillId="0" borderId="8" xfId="1" applyNumberFormat="1" applyFont="1" applyFill="1" applyBorder="1" applyAlignment="1" applyProtection="1">
      <alignment horizontal="right" vertical="top" readingOrder="1"/>
      <protection locked="0"/>
    </xf>
    <xf numFmtId="2" fontId="7" fillId="0" borderId="0" xfId="2" applyNumberFormat="1" applyFont="1" applyFill="1"/>
    <xf numFmtId="4" fontId="7" fillId="0" borderId="0" xfId="2" applyNumberFormat="1" applyFont="1" applyFill="1"/>
    <xf numFmtId="2" fontId="7" fillId="0" borderId="5" xfId="2" applyNumberFormat="1" applyFont="1" applyFill="1" applyBorder="1"/>
    <xf numFmtId="166" fontId="8" fillId="0" borderId="0" xfId="2" applyNumberFormat="1" applyFont="1" applyFill="1"/>
    <xf numFmtId="0" fontId="8" fillId="0" borderId="1" xfId="1" applyFont="1" applyFill="1" applyBorder="1" applyAlignment="1" applyProtection="1">
      <alignment horizontal="right" wrapText="1" readingOrder="1"/>
      <protection locked="0"/>
    </xf>
    <xf numFmtId="166" fontId="8" fillId="0" borderId="0" xfId="2" applyNumberFormat="1" applyFont="1" applyFill="1" applyAlignment="1">
      <alignment horizontal="right" vertical="top"/>
    </xf>
    <xf numFmtId="166" fontId="8" fillId="0" borderId="0" xfId="2" applyNumberFormat="1" applyFont="1" applyFill="1" applyAlignment="1">
      <alignment vertical="top"/>
    </xf>
    <xf numFmtId="0" fontId="8" fillId="0" borderId="11" xfId="1" applyFont="1" applyFill="1" applyBorder="1" applyAlignment="1" applyProtection="1">
      <alignment horizontal="right" wrapText="1" readingOrder="1"/>
      <protection locked="0"/>
    </xf>
    <xf numFmtId="0" fontId="8" fillId="0" borderId="0" xfId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0" fontId="7" fillId="0" borderId="4" xfId="1" applyFont="1" applyFill="1" applyBorder="1" applyAlignment="1" applyProtection="1">
      <alignment horizontal="left" vertical="top" wrapText="1" indent="3" readingOrder="1"/>
      <protection locked="0"/>
    </xf>
    <xf numFmtId="167" fontId="9" fillId="0" borderId="0" xfId="3" applyNumberFormat="1" applyFont="1" applyFill="1" applyBorder="1" applyAlignment="1" applyProtection="1">
      <alignment vertical="top" readingOrder="1"/>
      <protection locked="0"/>
    </xf>
    <xf numFmtId="165" fontId="9" fillId="0" borderId="8" xfId="3" applyNumberFormat="1" applyFont="1" applyFill="1" applyBorder="1" applyAlignment="1" applyProtection="1">
      <alignment horizontal="right" vertical="top" readingOrder="1"/>
      <protection locked="0"/>
    </xf>
    <xf numFmtId="0" fontId="12" fillId="0" borderId="0" xfId="1" applyFont="1"/>
    <xf numFmtId="0" fontId="13" fillId="0" borderId="0" xfId="0" applyFont="1"/>
    <xf numFmtId="164" fontId="10" fillId="0" borderId="0" xfId="3" applyNumberFormat="1" applyFont="1" applyFill="1" applyBorder="1" applyAlignment="1" applyProtection="1">
      <alignment vertical="top" readingOrder="1"/>
      <protection locked="0"/>
    </xf>
    <xf numFmtId="165" fontId="10" fillId="0" borderId="8" xfId="3" applyNumberFormat="1" applyFont="1" applyFill="1" applyBorder="1" applyAlignment="1" applyProtection="1">
      <alignment horizontal="right" vertical="top" readingOrder="1"/>
      <protection locked="0"/>
    </xf>
    <xf numFmtId="0" fontId="8" fillId="0" borderId="15" xfId="0" applyFont="1" applyBorder="1"/>
    <xf numFmtId="164" fontId="8" fillId="0" borderId="13" xfId="0" applyNumberFormat="1" applyFont="1" applyBorder="1"/>
    <xf numFmtId="165" fontId="8" fillId="0" borderId="7" xfId="0" applyNumberFormat="1" applyFont="1" applyBorder="1"/>
    <xf numFmtId="0" fontId="8" fillId="0" borderId="0" xfId="0" applyFont="1"/>
    <xf numFmtId="0" fontId="4" fillId="0" borderId="0" xfId="0" applyFont="1"/>
    <xf numFmtId="0" fontId="8" fillId="0" borderId="16" xfId="1" applyFont="1" applyFill="1" applyBorder="1" applyAlignment="1" applyProtection="1">
      <alignment vertical="top" wrapText="1" readingOrder="1"/>
      <protection locked="0"/>
    </xf>
    <xf numFmtId="166" fontId="8" fillId="0" borderId="5" xfId="2" applyNumberFormat="1" applyFont="1" applyFill="1" applyBorder="1"/>
    <xf numFmtId="164" fontId="10" fillId="0" borderId="5" xfId="3" applyNumberFormat="1" applyFont="1" applyFill="1" applyBorder="1" applyAlignment="1" applyProtection="1">
      <alignment vertical="top" wrapText="1" readingOrder="1"/>
      <protection locked="0"/>
    </xf>
    <xf numFmtId="164" fontId="8" fillId="0" borderId="5" xfId="1" applyNumberFormat="1" applyFont="1" applyFill="1" applyBorder="1" applyAlignment="1" applyProtection="1">
      <alignment vertical="top" wrapText="1" readingOrder="1"/>
      <protection locked="0"/>
    </xf>
    <xf numFmtId="165" fontId="8" fillId="0" borderId="17" xfId="1" applyNumberFormat="1" applyFont="1" applyFill="1" applyBorder="1" applyAlignment="1" applyProtection="1">
      <alignment horizontal="right" vertical="top" wrapText="1" readingOrder="1"/>
      <protection locked="0"/>
    </xf>
    <xf numFmtId="167" fontId="11" fillId="0" borderId="0" xfId="1" applyNumberFormat="1" applyFont="1" applyFill="1" applyBorder="1" applyAlignment="1" applyProtection="1">
      <alignment vertical="top" readingOrder="1"/>
      <protection locked="0"/>
    </xf>
    <xf numFmtId="0" fontId="2" fillId="0" borderId="0" xfId="2" applyFont="1" applyFill="1"/>
    <xf numFmtId="0" fontId="3" fillId="0" borderId="0" xfId="2" applyFont="1" applyFill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8" fillId="0" borderId="3" xfId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 applyProtection="1">
      <alignment horizontal="center" vertical="center" wrapText="1" readingOrder="1"/>
      <protection locked="0"/>
    </xf>
    <xf numFmtId="0" fontId="8" fillId="0" borderId="0" xfId="1" applyFont="1" applyFill="1" applyAlignment="1" applyProtection="1">
      <alignment horizontal="center" vertical="top" wrapText="1" readingOrder="1"/>
      <protection locked="0"/>
    </xf>
    <xf numFmtId="0" fontId="7" fillId="0" borderId="1" xfId="1" applyFont="1" applyFill="1" applyBorder="1" applyAlignment="1" applyProtection="1">
      <alignment horizontal="center" vertical="top" wrapText="1" readingOrder="1"/>
      <protection locked="0"/>
    </xf>
    <xf numFmtId="0" fontId="8" fillId="0" borderId="3" xfId="1" applyFont="1" applyFill="1" applyBorder="1" applyAlignment="1" applyProtection="1">
      <alignment horizontal="right" wrapText="1" readingOrder="1"/>
      <protection locked="0"/>
    </xf>
    <xf numFmtId="0" fontId="8" fillId="0" borderId="1" xfId="1" applyFont="1" applyFill="1" applyBorder="1" applyAlignment="1" applyProtection="1">
      <alignment horizontal="right" wrapText="1" readingOrder="1"/>
      <protection locked="0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tabSelected="1" workbookViewId="0">
      <selection activeCell="H17" sqref="H17"/>
    </sheetView>
  </sheetViews>
  <sheetFormatPr defaultColWidth="8.85546875" defaultRowHeight="14.25" x14ac:dyDescent="0.2"/>
  <cols>
    <col min="1" max="1" width="49.5703125" style="1" customWidth="1"/>
    <col min="2" max="2" width="12.7109375" style="1" customWidth="1"/>
    <col min="3" max="3" width="17.42578125" style="1" customWidth="1"/>
    <col min="4" max="7" width="12.7109375" style="1" customWidth="1"/>
    <col min="8" max="16384" width="8.85546875" style="1"/>
  </cols>
  <sheetData>
    <row r="1" spans="1:7" ht="14.25" customHeight="1" x14ac:dyDescent="0.2">
      <c r="A1" s="67" t="s">
        <v>20</v>
      </c>
      <c r="B1" s="67"/>
      <c r="C1" s="67"/>
      <c r="D1" s="67"/>
      <c r="E1" s="67"/>
      <c r="F1" s="67"/>
      <c r="G1" s="67"/>
    </row>
    <row r="2" spans="1:7" ht="14.25" customHeight="1" x14ac:dyDescent="0.2">
      <c r="A2" s="67" t="s">
        <v>19</v>
      </c>
      <c r="B2" s="67"/>
      <c r="C2" s="67"/>
      <c r="D2" s="67"/>
      <c r="E2" s="67"/>
      <c r="F2" s="67"/>
      <c r="G2" s="67"/>
    </row>
    <row r="3" spans="1:7" ht="14.25" customHeight="1" x14ac:dyDescent="0.2">
      <c r="A3" s="67" t="s">
        <v>21</v>
      </c>
      <c r="B3" s="67"/>
      <c r="C3" s="67"/>
      <c r="D3" s="67"/>
      <c r="E3" s="67"/>
      <c r="F3" s="67"/>
      <c r="G3" s="67"/>
    </row>
    <row r="4" spans="1:7" ht="14.25" customHeight="1" thickBot="1" x14ac:dyDescent="0.25">
      <c r="A4" s="68" t="s">
        <v>0</v>
      </c>
      <c r="B4" s="68"/>
      <c r="C4" s="68"/>
      <c r="D4" s="68"/>
      <c r="E4" s="68"/>
      <c r="F4" s="68"/>
      <c r="G4" s="68"/>
    </row>
    <row r="5" spans="1:7" ht="42" customHeight="1" x14ac:dyDescent="0.2">
      <c r="A5" s="2"/>
      <c r="B5" s="69" t="s">
        <v>22</v>
      </c>
      <c r="C5" s="69" t="s">
        <v>33</v>
      </c>
      <c r="D5" s="69" t="s">
        <v>36</v>
      </c>
      <c r="E5" s="69" t="s">
        <v>23</v>
      </c>
      <c r="F5" s="65" t="s">
        <v>24</v>
      </c>
      <c r="G5" s="66"/>
    </row>
    <row r="6" spans="1:7" ht="15.75" thickBot="1" x14ac:dyDescent="0.3">
      <c r="A6" s="4" t="s">
        <v>1</v>
      </c>
      <c r="B6" s="70"/>
      <c r="C6" s="70"/>
      <c r="D6" s="70"/>
      <c r="E6" s="70"/>
      <c r="F6" s="38" t="s">
        <v>2</v>
      </c>
      <c r="G6" s="41" t="s">
        <v>3</v>
      </c>
    </row>
    <row r="7" spans="1:7" ht="14.25" customHeight="1" x14ac:dyDescent="0.2">
      <c r="A7" s="3" t="s">
        <v>4</v>
      </c>
      <c r="B7" s="12">
        <v>756.59765700000003</v>
      </c>
      <c r="C7" s="16">
        <v>0</v>
      </c>
      <c r="D7" s="16">
        <v>0</v>
      </c>
      <c r="E7" s="12">
        <v>683.36</v>
      </c>
      <c r="F7" s="17">
        <f>E7-B7</f>
        <v>-73.237657000000013</v>
      </c>
      <c r="G7" s="5">
        <f>F7/B7</f>
        <v>-9.6798683319210974E-2</v>
      </c>
    </row>
    <row r="8" spans="1:7" ht="14.25" customHeight="1" x14ac:dyDescent="0.2">
      <c r="A8" s="3" t="s">
        <v>5</v>
      </c>
      <c r="B8" s="34">
        <v>960.80241099999989</v>
      </c>
      <c r="C8" s="16">
        <v>0</v>
      </c>
      <c r="D8" s="16">
        <v>0</v>
      </c>
      <c r="E8" s="1">
        <v>883.03999999999985</v>
      </c>
      <c r="F8" s="28">
        <f t="shared" ref="F8:F27" si="0">E8-B8</f>
        <v>-77.762411000000043</v>
      </c>
      <c r="G8" s="5">
        <f t="shared" ref="G8:G27" si="1">F8/B8</f>
        <v>-8.0934862475069341E-2</v>
      </c>
    </row>
    <row r="9" spans="1:7" ht="14.25" customHeight="1" x14ac:dyDescent="0.2">
      <c r="A9" s="3" t="s">
        <v>6</v>
      </c>
      <c r="B9" s="34">
        <v>977.897336</v>
      </c>
      <c r="C9" s="16">
        <f>SUM(C10:C11)</f>
        <v>0</v>
      </c>
      <c r="D9" s="16">
        <f>SUM(D10:D11)</f>
        <v>0</v>
      </c>
      <c r="E9" s="1">
        <v>881.42000000000019</v>
      </c>
      <c r="F9" s="28">
        <f t="shared" si="0"/>
        <v>-96.477335999999809</v>
      </c>
      <c r="G9" s="5">
        <f t="shared" si="1"/>
        <v>-9.8657939282902202E-2</v>
      </c>
    </row>
    <row r="10" spans="1:7" ht="14.25" customHeight="1" x14ac:dyDescent="0.2">
      <c r="A10" s="21" t="s">
        <v>7</v>
      </c>
      <c r="B10" s="27">
        <f>B9-B11</f>
        <v>767.92203400000005</v>
      </c>
      <c r="C10" s="22">
        <v>0</v>
      </c>
      <c r="D10" s="22">
        <v>0</v>
      </c>
      <c r="E10" s="29">
        <f>E9-E11</f>
        <v>686.27000000000021</v>
      </c>
      <c r="F10" s="29">
        <f t="shared" si="0"/>
        <v>-81.652033999999844</v>
      </c>
      <c r="G10" s="23">
        <f t="shared" si="1"/>
        <v>-0.10632854688995659</v>
      </c>
    </row>
    <row r="11" spans="1:7" ht="14.25" customHeight="1" x14ac:dyDescent="0.2">
      <c r="A11" s="21" t="s">
        <v>25</v>
      </c>
      <c r="B11" s="27">
        <v>209.97530199999997</v>
      </c>
      <c r="C11" s="22">
        <v>0</v>
      </c>
      <c r="D11" s="22">
        <v>0</v>
      </c>
      <c r="E11" s="29">
        <v>195.15</v>
      </c>
      <c r="F11" s="29">
        <f t="shared" si="0"/>
        <v>-14.825301999999965</v>
      </c>
      <c r="G11" s="23">
        <f t="shared" si="1"/>
        <v>-7.060498000855342E-2</v>
      </c>
    </row>
    <row r="12" spans="1:7" ht="14.25" customHeight="1" x14ac:dyDescent="0.2">
      <c r="A12" s="3" t="s">
        <v>8</v>
      </c>
      <c r="B12" s="34">
        <v>907.80106699999999</v>
      </c>
      <c r="C12" s="16">
        <v>0</v>
      </c>
      <c r="D12" s="16">
        <v>0</v>
      </c>
      <c r="E12" s="26">
        <v>787.05000000000007</v>
      </c>
      <c r="F12" s="28">
        <f t="shared" si="0"/>
        <v>-120.75106699999992</v>
      </c>
      <c r="G12" s="5">
        <f t="shared" si="1"/>
        <v>-0.13301489873661926</v>
      </c>
    </row>
    <row r="13" spans="1:7" ht="14.25" customHeight="1" x14ac:dyDescent="0.2">
      <c r="A13" s="3" t="s">
        <v>9</v>
      </c>
      <c r="B13" s="35">
        <v>1503.412194</v>
      </c>
      <c r="C13" s="16">
        <v>0</v>
      </c>
      <c r="D13" s="16">
        <v>0</v>
      </c>
      <c r="E13" s="26">
        <v>1255.82</v>
      </c>
      <c r="F13" s="28">
        <f t="shared" si="0"/>
        <v>-247.59219400000006</v>
      </c>
      <c r="G13" s="5">
        <f t="shared" si="1"/>
        <v>-0.1646868337160767</v>
      </c>
    </row>
    <row r="14" spans="1:7" ht="14.25" customHeight="1" x14ac:dyDescent="0.2">
      <c r="A14" s="3" t="s">
        <v>10</v>
      </c>
      <c r="B14" s="34">
        <v>250.68807699999999</v>
      </c>
      <c r="C14" s="16">
        <v>0</v>
      </c>
      <c r="D14" s="16">
        <v>0</v>
      </c>
      <c r="E14" s="26">
        <v>230.07599999999996</v>
      </c>
      <c r="F14" s="28">
        <f t="shared" si="0"/>
        <v>-20.612077000000028</v>
      </c>
      <c r="G14" s="5">
        <f t="shared" si="1"/>
        <v>-8.2222007710402709E-2</v>
      </c>
    </row>
    <row r="15" spans="1:7" ht="14.25" customHeight="1" x14ac:dyDescent="0.2">
      <c r="A15" s="3" t="s">
        <v>11</v>
      </c>
      <c r="B15" s="34">
        <v>48.976190000000003</v>
      </c>
      <c r="C15" s="16">
        <v>0</v>
      </c>
      <c r="D15" s="16">
        <v>0</v>
      </c>
      <c r="E15" s="26">
        <v>46.24</v>
      </c>
      <c r="F15" s="28">
        <f t="shared" si="0"/>
        <v>-2.7361900000000006</v>
      </c>
      <c r="G15" s="5">
        <f t="shared" si="1"/>
        <v>-5.5867759415340404E-2</v>
      </c>
    </row>
    <row r="16" spans="1:7" ht="14.25" customHeight="1" x14ac:dyDescent="0.2">
      <c r="A16" s="3" t="s">
        <v>12</v>
      </c>
      <c r="B16" s="34">
        <f>SUM(B17:B18)</f>
        <v>501.71700799999996</v>
      </c>
      <c r="C16" s="16">
        <v>0</v>
      </c>
      <c r="D16" s="16">
        <v>0</v>
      </c>
      <c r="E16" s="26">
        <f>SUM(E17:E18)</f>
        <v>403.39</v>
      </c>
      <c r="F16" s="28">
        <f t="shared" si="0"/>
        <v>-98.327007999999978</v>
      </c>
      <c r="G16" s="5">
        <f t="shared" si="1"/>
        <v>-0.19598101406201479</v>
      </c>
    </row>
    <row r="17" spans="1:8" ht="14.25" customHeight="1" x14ac:dyDescent="0.2">
      <c r="A17" s="24" t="s">
        <v>39</v>
      </c>
      <c r="B17" s="27">
        <v>71.128264999999999</v>
      </c>
      <c r="C17" s="22">
        <v>0</v>
      </c>
      <c r="D17" s="22">
        <v>0</v>
      </c>
      <c r="E17" s="29">
        <v>71</v>
      </c>
      <c r="F17" s="29">
        <f t="shared" si="0"/>
        <v>-0.12826499999999896</v>
      </c>
      <c r="G17" s="23">
        <f t="shared" si="1"/>
        <v>-1.8032915606756184E-3</v>
      </c>
    </row>
    <row r="18" spans="1:8" ht="14.25" customHeight="1" x14ac:dyDescent="0.2">
      <c r="A18" s="24" t="s">
        <v>26</v>
      </c>
      <c r="B18" s="27">
        <v>430.58874299999997</v>
      </c>
      <c r="C18" s="22">
        <v>0</v>
      </c>
      <c r="D18" s="22">
        <v>0</v>
      </c>
      <c r="E18" s="29">
        <v>332.39</v>
      </c>
      <c r="F18" s="61">
        <f t="shared" si="0"/>
        <v>-98.198742999999979</v>
      </c>
      <c r="G18" s="33">
        <f t="shared" si="1"/>
        <v>-0.22805692112578055</v>
      </c>
    </row>
    <row r="19" spans="1:8" ht="15" customHeight="1" x14ac:dyDescent="0.2">
      <c r="A19" s="3" t="s">
        <v>13</v>
      </c>
      <c r="B19" s="34">
        <v>471.05034799999993</v>
      </c>
      <c r="C19" s="16">
        <v>0</v>
      </c>
      <c r="D19" s="16">
        <v>0</v>
      </c>
      <c r="E19" s="26">
        <v>491.04</v>
      </c>
      <c r="F19" s="28">
        <f t="shared" si="0"/>
        <v>19.989652000000092</v>
      </c>
      <c r="G19" s="5">
        <f t="shared" si="1"/>
        <v>4.2436338461212843E-2</v>
      </c>
      <c r="H19" s="9"/>
    </row>
    <row r="20" spans="1:8" ht="15" customHeight="1" x14ac:dyDescent="0.2">
      <c r="A20" s="3" t="s">
        <v>14</v>
      </c>
      <c r="B20" s="36">
        <v>1.4335</v>
      </c>
      <c r="C20" s="25">
        <v>0</v>
      </c>
      <c r="D20" s="25">
        <v>0</v>
      </c>
      <c r="E20" s="30">
        <v>1.524</v>
      </c>
      <c r="F20" s="28">
        <f t="shared" si="0"/>
        <v>9.0500000000000025E-2</v>
      </c>
      <c r="G20" s="5">
        <f t="shared" si="1"/>
        <v>6.3132193930938274E-2</v>
      </c>
      <c r="H20" s="12"/>
    </row>
    <row r="21" spans="1:8" ht="15" x14ac:dyDescent="0.2">
      <c r="A21" s="6" t="s">
        <v>15</v>
      </c>
      <c r="B21" s="7">
        <f>SUM(B7:B9,B12:B14,B15:B16,B19:B20)</f>
        <v>6380.3757879999994</v>
      </c>
      <c r="C21" s="7">
        <v>6334.4759999999997</v>
      </c>
      <c r="D21" s="7">
        <v>6520</v>
      </c>
      <c r="E21" s="7">
        <f>SUM(E7:E9,E12:E14,E15:E16,E19:E20)</f>
        <v>5662.9600000000009</v>
      </c>
      <c r="F21" s="18">
        <f t="shared" si="0"/>
        <v>-717.41578799999843</v>
      </c>
      <c r="G21" s="8">
        <f t="shared" si="1"/>
        <v>-0.11244099279376152</v>
      </c>
    </row>
    <row r="22" spans="1:8" ht="15" x14ac:dyDescent="0.25">
      <c r="A22" s="10" t="s">
        <v>16</v>
      </c>
      <c r="B22" s="37">
        <v>903.86557300000004</v>
      </c>
      <c r="C22" s="7">
        <v>902</v>
      </c>
      <c r="D22" s="7">
        <v>910</v>
      </c>
      <c r="E22" s="7">
        <v>823.47</v>
      </c>
      <c r="F22" s="31">
        <f t="shared" si="0"/>
        <v>-80.395573000000013</v>
      </c>
      <c r="G22" s="32">
        <f t="shared" si="1"/>
        <v>-8.8946382516994049E-2</v>
      </c>
    </row>
    <row r="23" spans="1:8" ht="30" customHeight="1" x14ac:dyDescent="0.2">
      <c r="A23" s="10" t="s">
        <v>37</v>
      </c>
      <c r="B23" s="39">
        <v>186.29784700000002</v>
      </c>
      <c r="C23" s="7">
        <v>182.8</v>
      </c>
      <c r="D23" s="7">
        <v>295.74</v>
      </c>
      <c r="E23" s="7">
        <v>223.23</v>
      </c>
      <c r="F23" s="19">
        <f t="shared" si="0"/>
        <v>36.932152999999971</v>
      </c>
      <c r="G23" s="11">
        <f t="shared" si="1"/>
        <v>0.19824251109031854</v>
      </c>
    </row>
    <row r="24" spans="1:8" ht="15" x14ac:dyDescent="0.2">
      <c r="A24" s="10" t="s">
        <v>38</v>
      </c>
      <c r="B24" s="40">
        <v>328.50730499999997</v>
      </c>
      <c r="C24" s="7">
        <v>328.51</v>
      </c>
      <c r="D24" s="7">
        <v>329.54</v>
      </c>
      <c r="E24" s="7">
        <v>336.89</v>
      </c>
      <c r="F24" s="19">
        <f t="shared" si="0"/>
        <v>8.3826950000000124</v>
      </c>
      <c r="G24" s="11">
        <f t="shared" si="1"/>
        <v>2.5517529967864834E-2</v>
      </c>
    </row>
    <row r="25" spans="1:8" ht="15" customHeight="1" x14ac:dyDescent="0.25">
      <c r="A25" s="10" t="s">
        <v>17</v>
      </c>
      <c r="B25" s="37">
        <v>4.2965150000000003</v>
      </c>
      <c r="C25" s="7">
        <v>4.37</v>
      </c>
      <c r="D25" s="7">
        <v>4.37</v>
      </c>
      <c r="E25" s="7">
        <v>4.0999999999999996</v>
      </c>
      <c r="F25" s="19">
        <f t="shared" si="0"/>
        <v>-0.19651500000000066</v>
      </c>
      <c r="G25" s="11">
        <f t="shared" si="1"/>
        <v>-4.5738232032240235E-2</v>
      </c>
    </row>
    <row r="26" spans="1:8" ht="15" x14ac:dyDescent="0.25">
      <c r="A26" s="56" t="s">
        <v>18</v>
      </c>
      <c r="B26" s="57">
        <v>15.087251999999999</v>
      </c>
      <c r="C26" s="58">
        <v>15.2</v>
      </c>
      <c r="D26" s="58">
        <v>15.35</v>
      </c>
      <c r="E26" s="58">
        <v>15.35</v>
      </c>
      <c r="F26" s="59">
        <f t="shared" si="0"/>
        <v>0.2627480000000002</v>
      </c>
      <c r="G26" s="60">
        <f t="shared" si="1"/>
        <v>1.7415232409454036E-2</v>
      </c>
    </row>
    <row r="27" spans="1:8" ht="15.75" thickBot="1" x14ac:dyDescent="0.25">
      <c r="A27" s="13" t="s">
        <v>27</v>
      </c>
      <c r="B27" s="14">
        <f>SUM(B21:B26)</f>
        <v>7818.4302799999996</v>
      </c>
      <c r="C27" s="14">
        <f t="shared" ref="C27:E27" si="2">SUM(C21:C26)</f>
        <v>7767.3559999999998</v>
      </c>
      <c r="D27" s="14">
        <f t="shared" ref="D27" si="3">SUM(D21:D26)</f>
        <v>8075</v>
      </c>
      <c r="E27" s="14">
        <f t="shared" si="2"/>
        <v>7066.0000000000018</v>
      </c>
      <c r="F27" s="20">
        <f t="shared" si="0"/>
        <v>-752.43027999999777</v>
      </c>
      <c r="G27" s="15">
        <f t="shared" si="1"/>
        <v>-9.6238023881182175E-2</v>
      </c>
    </row>
    <row r="28" spans="1:8" s="48" customFormat="1" x14ac:dyDescent="0.2">
      <c r="A28" s="44" t="s">
        <v>32</v>
      </c>
      <c r="B28" s="45">
        <v>192.26000000000002</v>
      </c>
      <c r="C28" s="45">
        <v>192.23</v>
      </c>
      <c r="D28" s="45">
        <v>192.23</v>
      </c>
      <c r="E28" s="45">
        <v>120</v>
      </c>
      <c r="F28" s="45">
        <f>E28-B28</f>
        <v>-72.260000000000019</v>
      </c>
      <c r="G28" s="46">
        <f>IF(B28=0,"N/A",F28/B28)</f>
        <v>-0.37584520961198381</v>
      </c>
      <c r="H28" s="47"/>
    </row>
    <row r="29" spans="1:8" s="48" customFormat="1" x14ac:dyDescent="0.2">
      <c r="A29" s="44" t="s">
        <v>28</v>
      </c>
      <c r="B29" s="45">
        <v>29.219999999999995</v>
      </c>
      <c r="C29" s="45">
        <v>71.760000000000005</v>
      </c>
      <c r="D29" s="45">
        <v>71.760000000000005</v>
      </c>
      <c r="E29" s="45">
        <v>40</v>
      </c>
      <c r="F29" s="45">
        <f>E29-B29</f>
        <v>10.780000000000005</v>
      </c>
      <c r="G29" s="46">
        <f>IF(B29=0,"N/A",F29/B29)</f>
        <v>0.36892539356605086</v>
      </c>
    </row>
    <row r="30" spans="1:8" s="43" customFormat="1" ht="15" x14ac:dyDescent="0.2">
      <c r="A30" s="10" t="s">
        <v>29</v>
      </c>
      <c r="B30" s="49">
        <f>SUM(B28:B29)</f>
        <v>221.48000000000002</v>
      </c>
      <c r="C30" s="49">
        <f>SUM(C28:C29)</f>
        <v>263.99</v>
      </c>
      <c r="D30" s="49">
        <f>SUM(D28:D29)</f>
        <v>263.99</v>
      </c>
      <c r="E30" s="49">
        <f>SUM(E28:E29)</f>
        <v>160</v>
      </c>
      <c r="F30" s="49">
        <f t="shared" ref="F30:F31" si="4">E30-B30</f>
        <v>-61.480000000000018</v>
      </c>
      <c r="G30" s="50">
        <f t="shared" ref="G30:G31" si="5">IF(B30=0,"N/A",F30/B30)</f>
        <v>-0.27758714105111076</v>
      </c>
      <c r="H30" s="42"/>
    </row>
    <row r="31" spans="1:8" s="54" customFormat="1" ht="15.75" thickBot="1" x14ac:dyDescent="0.3">
      <c r="A31" s="51" t="s">
        <v>30</v>
      </c>
      <c r="B31" s="52">
        <f>SUM(B27,B30)</f>
        <v>8039.9102800000001</v>
      </c>
      <c r="C31" s="52">
        <f t="shared" ref="C31:E31" si="6">SUM(C27,C30)</f>
        <v>8031.3459999999995</v>
      </c>
      <c r="D31" s="52">
        <f t="shared" ref="D31" si="7">SUM(D27,D30)</f>
        <v>8338.99</v>
      </c>
      <c r="E31" s="52">
        <f t="shared" si="6"/>
        <v>7226.0000000000018</v>
      </c>
      <c r="F31" s="52">
        <f t="shared" si="4"/>
        <v>-813.91027999999824</v>
      </c>
      <c r="G31" s="53">
        <f t="shared" si="5"/>
        <v>-0.10123375157863058</v>
      </c>
    </row>
    <row r="32" spans="1:8" s="43" customFormat="1" x14ac:dyDescent="0.2">
      <c r="A32" s="55" t="s">
        <v>31</v>
      </c>
    </row>
    <row r="33" spans="1:7" ht="27.75" customHeight="1" x14ac:dyDescent="0.2">
      <c r="A33" s="63" t="s">
        <v>34</v>
      </c>
      <c r="B33" s="64"/>
      <c r="C33" s="64"/>
      <c r="D33" s="64"/>
      <c r="E33" s="64"/>
      <c r="F33" s="64"/>
      <c r="G33" s="64"/>
    </row>
    <row r="34" spans="1:7" x14ac:dyDescent="0.2">
      <c r="A34" s="62" t="s">
        <v>35</v>
      </c>
      <c r="B34" s="62"/>
      <c r="C34" s="62"/>
      <c r="D34" s="62"/>
      <c r="E34" s="62"/>
      <c r="F34" s="62"/>
      <c r="G34" s="62"/>
    </row>
  </sheetData>
  <mergeCells count="11">
    <mergeCell ref="A34:G34"/>
    <mergeCell ref="A33:G33"/>
    <mergeCell ref="F5:G5"/>
    <mergeCell ref="A1:G1"/>
    <mergeCell ref="A3:G3"/>
    <mergeCell ref="A4:G4"/>
    <mergeCell ref="B5:B6"/>
    <mergeCell ref="C5:C6"/>
    <mergeCell ref="E5:E6"/>
    <mergeCell ref="A2:G2"/>
    <mergeCell ref="D5:D6"/>
  </mergeCells>
  <printOptions horizontalCentered="1"/>
  <pageMargins left="0.7" right="0.7" top="0.75" bottom="0.75" header="0.3" footer="0.3"/>
  <pageSetup scale="87" orientation="landscape" r:id="rId1"/>
  <ignoredErrors>
    <ignoredError sqref="B27 E27 B10 E10 E29:G30 F7:G28 B28:C30" unlockedFormula="1"/>
    <ignoredError sqref="C14 C9:D9 C27 E16 B21 E21 D27:D30" formulaRange="1" unlockedFormula="1"/>
    <ignoredError sqref="B16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</vt:lpstr>
      <vt:lpstr>'NSF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Jones, Thomas J</cp:lastModifiedBy>
  <cp:lastPrinted>2019-02-28T17:17:51Z</cp:lastPrinted>
  <dcterms:created xsi:type="dcterms:W3CDTF">2018-01-17T12:31:21Z</dcterms:created>
  <dcterms:modified xsi:type="dcterms:W3CDTF">2019-03-11T13:52:15Z</dcterms:modified>
</cp:coreProperties>
</file>