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K:\2020_Budget Cycle\FY_2020_Congressional Request\06 - Formatting\02 - Summary Tables and Charts\Formatted Stand Alone Excel Tables\"/>
    </mc:Choice>
  </mc:AlternateContent>
  <xr:revisionPtr revIDLastSave="0" documentId="13_ncr:1_{AFB9943C-973C-4D4E-93D9-D434F210230A}" xr6:coauthVersionLast="36" xr6:coauthVersionMax="36" xr10:uidLastSave="{00000000-0000-0000-0000-000000000000}"/>
  <bookViews>
    <workbookView xWindow="0" yWindow="0" windowWidth="20400" windowHeight="7545" xr2:uid="{455D2144-7505-425B-B76B-45791340FECA}"/>
  </bookViews>
  <sheets>
    <sheet name="EHR_Div&amp;Pgm" sheetId="1" r:id="rId1"/>
  </sheets>
  <definedNames>
    <definedName name="_xlnm.Print_Area" localSheetId="0">'EHR_Div&amp;Pgm'!$A$1:$F$57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1" i="1" l="1"/>
  <c r="D51" i="1"/>
  <c r="C50" i="1"/>
  <c r="D50" i="1"/>
  <c r="B51" i="1"/>
  <c r="B50" i="1"/>
  <c r="C49" i="1"/>
  <c r="D49" i="1"/>
  <c r="B49" i="1"/>
  <c r="E49" i="1" l="1"/>
  <c r="F49" i="1" s="1"/>
  <c r="C8" i="1"/>
  <c r="C14" i="1"/>
  <c r="D14" i="1"/>
  <c r="B14" i="1"/>
  <c r="C35" i="1"/>
  <c r="D35" i="1"/>
  <c r="B35" i="1"/>
  <c r="B8" i="1" l="1"/>
  <c r="D8" i="1"/>
  <c r="E46" i="1" l="1"/>
  <c r="C44" i="1"/>
  <c r="D44" i="1"/>
  <c r="E43" i="1"/>
  <c r="B40" i="1"/>
  <c r="E42" i="1"/>
  <c r="F42" i="1" s="1"/>
  <c r="C40" i="1"/>
  <c r="D40" i="1"/>
  <c r="E51" i="1" s="1"/>
  <c r="E38" i="1"/>
  <c r="E36" i="1"/>
  <c r="F36" i="1" s="1"/>
  <c r="E34" i="1"/>
  <c r="E33" i="1"/>
  <c r="F33" i="1" s="1"/>
  <c r="E32" i="1"/>
  <c r="F32" i="1" s="1"/>
  <c r="E31" i="1"/>
  <c r="B30" i="1"/>
  <c r="C30" i="1"/>
  <c r="E29" i="1"/>
  <c r="F29" i="1" s="1"/>
  <c r="E28" i="1"/>
  <c r="F28" i="1" s="1"/>
  <c r="E27" i="1"/>
  <c r="B25" i="1"/>
  <c r="E26" i="1"/>
  <c r="C25" i="1"/>
  <c r="D25" i="1"/>
  <c r="E23" i="1"/>
  <c r="E22" i="1"/>
  <c r="F22" i="1" s="1"/>
  <c r="C19" i="1"/>
  <c r="D19" i="1"/>
  <c r="E20" i="1"/>
  <c r="F20" i="1" s="1"/>
  <c r="B19" i="1"/>
  <c r="E18" i="1"/>
  <c r="F18" i="1" s="1"/>
  <c r="C17" i="1"/>
  <c r="D17" i="1"/>
  <c r="B17" i="1"/>
  <c r="E15" i="1"/>
  <c r="D11" i="1"/>
  <c r="E12" i="1"/>
  <c r="F12" i="1" s="1"/>
  <c r="C11" i="1"/>
  <c r="B11" i="1"/>
  <c r="C7" i="1"/>
  <c r="C24" i="1" l="1"/>
  <c r="F51" i="1"/>
  <c r="E19" i="1"/>
  <c r="F19" i="1" s="1"/>
  <c r="C39" i="1"/>
  <c r="E35" i="1"/>
  <c r="F35" i="1"/>
  <c r="D16" i="1"/>
  <c r="B16" i="1"/>
  <c r="E11" i="1"/>
  <c r="F11" i="1" s="1"/>
  <c r="E8" i="1"/>
  <c r="F8" i="1" s="1"/>
  <c r="D7" i="1"/>
  <c r="C16" i="1"/>
  <c r="C48" i="1" s="1"/>
  <c r="B24" i="1"/>
  <c r="F46" i="1"/>
  <c r="B7" i="1"/>
  <c r="D39" i="1"/>
  <c r="E40" i="1"/>
  <c r="F40" i="1" s="1"/>
  <c r="E14" i="1"/>
  <c r="F14" i="1" s="1"/>
  <c r="F23" i="1"/>
  <c r="F26" i="1"/>
  <c r="F34" i="1"/>
  <c r="F38" i="1"/>
  <c r="F15" i="1"/>
  <c r="F27" i="1"/>
  <c r="F43" i="1"/>
  <c r="E13" i="1"/>
  <c r="F13" i="1" s="1"/>
  <c r="E17" i="1"/>
  <c r="F17" i="1" s="1"/>
  <c r="E21" i="1"/>
  <c r="F21" i="1" s="1"/>
  <c r="E25" i="1"/>
  <c r="F25" i="1" s="1"/>
  <c r="D30" i="1"/>
  <c r="E30" i="1" s="1"/>
  <c r="F30" i="1" s="1"/>
  <c r="E37" i="1"/>
  <c r="F37" i="1" s="1"/>
  <c r="B44" i="1"/>
  <c r="B39" i="1" s="1"/>
  <c r="E10" i="1"/>
  <c r="F10" i="1" s="1"/>
  <c r="F31" i="1"/>
  <c r="E41" i="1"/>
  <c r="F41" i="1" s="1"/>
  <c r="E45" i="1"/>
  <c r="F45" i="1" s="1"/>
  <c r="E47" i="1"/>
  <c r="F47" i="1" s="1"/>
  <c r="B48" i="1" l="1"/>
  <c r="E50" i="1"/>
  <c r="D48" i="1"/>
  <c r="E48" i="1" s="1"/>
  <c r="E16" i="1"/>
  <c r="F16" i="1" s="1"/>
  <c r="E7" i="1"/>
  <c r="F7" i="1" s="1"/>
  <c r="E39" i="1"/>
  <c r="F39" i="1" s="1"/>
  <c r="E44" i="1"/>
  <c r="F44" i="1" s="1"/>
  <c r="D24" i="1"/>
  <c r="E24" i="1" s="1"/>
  <c r="F24" i="1" s="1"/>
  <c r="F50" i="1" l="1"/>
  <c r="F48" i="1"/>
</calcChain>
</file>

<file path=xl/sharedStrings.xml><?xml version="1.0" encoding="utf-8"?>
<sst xmlns="http://schemas.openxmlformats.org/spreadsheetml/2006/main" count="62" uniqueCount="54">
  <si>
    <t>NATIONAL SCIENCE FOUNDATION</t>
  </si>
  <si>
    <t>EDUCATION AND HUMAN RESOURCES FUNDING BY DIVISION AND PROGRAM</t>
  </si>
  <si>
    <t>FY 2020 BUDGET REQUEST TO CONGRESS</t>
  </si>
  <si>
    <t>(Dollars in Millions)</t>
  </si>
  <si>
    <t>FY 2018 Actual</t>
  </si>
  <si>
    <t>FY 2020
Request</t>
  </si>
  <si>
    <t>FY 2020 Request change over
FY 2018 Actual</t>
  </si>
  <si>
    <t>Amount</t>
  </si>
  <si>
    <t>Percent</t>
  </si>
  <si>
    <t>Division of Research on Learning in Formal 
   and Informal Settings (DRL)</t>
  </si>
  <si>
    <t>Learning and Learning Environments</t>
  </si>
  <si>
    <t>EHR Core Research (ECR): STEM Learning</t>
  </si>
  <si>
    <t>Broadening Participation and Institutional Capacity</t>
  </si>
  <si>
    <t>STEM Professional Workforce</t>
  </si>
  <si>
    <t>Division of Graduate Education (DGE)</t>
  </si>
  <si>
    <t>EHR Core Research (ECR): STEM Professional Workforce
    Preparation</t>
  </si>
  <si>
    <t>Cybercorps®: Scholarship for Service (SFS)</t>
  </si>
  <si>
    <t>Graduate Research Fellowship Program (GRFP)</t>
  </si>
  <si>
    <t>Division of Human Resource Development (HRD)</t>
  </si>
  <si>
    <t>Alliances for Graduate Education and the Professoriate (AGEP)</t>
  </si>
  <si>
    <t>Historically Black Colleges and Universities Undergraduate 
   Program (HBCU-UP)</t>
  </si>
  <si>
    <t>Tribal Colleges and Universities Program (TCUP)</t>
  </si>
  <si>
    <t>EHR Core Research (ECR): Broadening Participation and
   Institutional Capacity in STEM</t>
  </si>
  <si>
    <t>Louis Stokes Alliances for Minority Participation (LSAMP)</t>
  </si>
  <si>
    <t>Centers for Research Excellence in Science and 
   Technology (CREST)</t>
  </si>
  <si>
    <t>Excellence Awards in Science and Engineering (EASE)</t>
  </si>
  <si>
    <t>Integrated NSF Support Promoting Interdisciplinary Res. 
   &amp; Education (INSPIRE)</t>
  </si>
  <si>
    <t>Division of Undergraduate Education (DUE)</t>
  </si>
  <si>
    <t>EHR Core Research (ECR): STEM Learning Environments</t>
  </si>
  <si>
    <t>Improving Undergraduate STEM Education (IUSE)</t>
  </si>
  <si>
    <t>Advanced Technological Education (ATE)</t>
  </si>
  <si>
    <t>NSF Innovation Corps (I-Corps™)</t>
  </si>
  <si>
    <t>Robert Noyce Teacher Scholarship Program (Noyce)</t>
  </si>
  <si>
    <r>
      <t>Computer Science for All (CSforAll)</t>
    </r>
    <r>
      <rPr>
        <vertAlign val="superscript"/>
        <sz val="11"/>
        <rFont val="Arial"/>
        <family val="2"/>
      </rPr>
      <t>1</t>
    </r>
  </si>
  <si>
    <r>
      <t>Science, Technology, Engineering, and Mathematics
   + Computing (STEM+C) Partnerships</t>
    </r>
    <r>
      <rPr>
        <vertAlign val="superscript"/>
        <sz val="11"/>
        <rFont val="Arial"/>
        <family val="2"/>
      </rPr>
      <t>1</t>
    </r>
    <r>
      <rPr>
        <sz val="11"/>
        <rFont val="Arial"/>
        <family val="2"/>
      </rPr>
      <t xml:space="preserve"> </t>
    </r>
  </si>
  <si>
    <t>[10.00]</t>
  </si>
  <si>
    <t>FY 2019
(TBD)</t>
  </si>
  <si>
    <r>
      <t>Project and Program Evaluation (PPE)</t>
    </r>
    <r>
      <rPr>
        <vertAlign val="superscript"/>
        <sz val="11"/>
        <rFont val="Arial"/>
        <family val="2"/>
      </rPr>
      <t>2</t>
    </r>
  </si>
  <si>
    <r>
      <t>NSF Research Traineeship (NRT)</t>
    </r>
    <r>
      <rPr>
        <vertAlign val="superscript"/>
        <sz val="11"/>
        <rFont val="Arial"/>
        <family val="2"/>
      </rPr>
      <t>3</t>
    </r>
  </si>
  <si>
    <r>
      <t>ADVANCE</t>
    </r>
    <r>
      <rPr>
        <vertAlign val="superscript"/>
        <sz val="11"/>
        <rFont val="Arial"/>
        <family val="2"/>
      </rPr>
      <t>4</t>
    </r>
  </si>
  <si>
    <r>
      <t>IUSE: Hispanic Serving Institutions (HSI) Program</t>
    </r>
    <r>
      <rPr>
        <vertAlign val="superscript"/>
        <sz val="11"/>
        <rFont val="Arial"/>
        <family val="2"/>
      </rPr>
      <t>5</t>
    </r>
  </si>
  <si>
    <r>
      <t>Big Idea: NSF INCLUDES</t>
    </r>
    <r>
      <rPr>
        <vertAlign val="superscript"/>
        <sz val="11"/>
        <rFont val="Arial"/>
        <family val="2"/>
      </rPr>
      <t>6</t>
    </r>
  </si>
  <si>
    <t>Total, EHR</t>
  </si>
  <si>
    <t>Total, Learning and Learning Environments</t>
  </si>
  <si>
    <t>Total, Broadening Participation and Institutional Capacity</t>
  </si>
  <si>
    <t>Total, STEM Professional Workforce</t>
  </si>
  <si>
    <t>Advancing Informal STEM Learning (AISL)</t>
  </si>
  <si>
    <t>Discovery Research PreK-12 (DRK-12)</t>
  </si>
  <si>
    <r>
      <rPr>
        <vertAlign val="superscript"/>
        <sz val="10"/>
        <rFont val="Arial"/>
        <family val="2"/>
      </rPr>
      <t>1</t>
    </r>
    <r>
      <rPr>
        <sz val="10"/>
        <rFont val="Arial"/>
        <family val="2"/>
      </rPr>
      <t xml:space="preserve"> In FY 2018, CSforAll was supported as a component of STEM+C. The FY 2018 Actual is shown for comparison purposes only. In FY 2020, funding for STEM+C moves to implement CSforAll as a freestanding program and to expand EHR's computer science education portfolio through existing programs. </t>
    </r>
  </si>
  <si>
    <r>
      <rPr>
        <vertAlign val="superscript"/>
        <sz val="10"/>
        <color theme="1"/>
        <rFont val="Arial"/>
        <family val="2"/>
      </rPr>
      <t>2</t>
    </r>
    <r>
      <rPr>
        <sz val="10"/>
        <color theme="1"/>
        <rFont val="Arial"/>
        <family val="2"/>
      </rPr>
      <t xml:space="preserve"> In FY 2020, PPE funding is zero as EHR evaluates the PPE portfolio. The primary solicitation for PPE, Promoting Research and Innovation in Methodologies for Evaluation (PRIME), will remain on hiatus in FY 2020. </t>
    </r>
  </si>
  <si>
    <r>
      <rPr>
        <vertAlign val="superscript"/>
        <sz val="10"/>
        <color theme="1"/>
        <rFont val="Arial"/>
        <family val="2"/>
      </rPr>
      <t>3</t>
    </r>
    <r>
      <rPr>
        <sz val="10"/>
        <color theme="1"/>
        <rFont val="Arial"/>
        <family val="2"/>
      </rPr>
      <t xml:space="preserve"> Total FY 2018 Actual funding for NRT is $53.85 million with $20.74 million contributed from the R&amp;RA account. In FY 2020, all funding for NRT resides in the EHR account. For more information on NRT, see the Major STEM Graduate Education narrative in the NSF-wide Investments chapter.</t>
    </r>
  </si>
  <si>
    <r>
      <rPr>
        <vertAlign val="superscript"/>
        <sz val="10"/>
        <color theme="1"/>
        <rFont val="Arial"/>
        <family val="2"/>
      </rPr>
      <t>4</t>
    </r>
    <r>
      <rPr>
        <sz val="10"/>
        <color theme="1"/>
        <rFont val="Arial"/>
        <family val="2"/>
      </rPr>
      <t xml:space="preserve"> Total FY 2018 Actual funding for ADVANCE is $18.0 million with $16.47 million contributed from the R&amp;RA account. In FY 2020, all funding for ADVANCE resides in the EHR account.</t>
    </r>
  </si>
  <si>
    <r>
      <rPr>
        <vertAlign val="superscript"/>
        <sz val="10"/>
        <rFont val="Arial"/>
        <family val="2"/>
      </rPr>
      <t xml:space="preserve">5  </t>
    </r>
    <r>
      <rPr>
        <sz val="10"/>
        <rFont val="Arial"/>
        <family val="2"/>
      </rPr>
      <t xml:space="preserve">In FY 2017, the HSI Program was funded at $15.0 million within the Integrative Activities budget. These funds were carried over into FY 2018, and supported awards made in FY 2018 ($15.03 million). EHR is responsible for the management of this program. </t>
    </r>
  </si>
  <si>
    <r>
      <rPr>
        <vertAlign val="superscript"/>
        <sz val="10"/>
        <color theme="1"/>
        <rFont val="Arial"/>
        <family val="2"/>
      </rPr>
      <t>6</t>
    </r>
    <r>
      <rPr>
        <sz val="10"/>
        <color theme="1"/>
        <rFont val="Arial"/>
        <family val="2"/>
      </rPr>
      <t xml:space="preserve"> Total FY 2018 Actual funding for NSF INCLUDES is $17.95 million with $12.48 million contributed from the R&amp;RA account. In FY 2020, all funding for NSF INCLUDES resides in the EHR account. For more information, see the NSF INCLUDES narrative in the NSF-wide Investments chapter.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</si>
</sst>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quot;-&quot;??"/>
    <numFmt numFmtId="165" formatCode="&quot;$&quot;#,##0.00;\-&quot;$&quot;#,##0.00;&quot;-&quot;??"/>
    <numFmt numFmtId="166" formatCode="0.0%;\-0.0%;&quot;-&quot;??"/>
  </numFmts>
  <fonts count="17"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1"/>
      <name val="Arial"/>
      <family val="2"/>
    </font>
    <font>
      <sz val="11"/>
      <color theme="1"/>
      <name val="Arial"/>
      <family val="2"/>
    </font>
    <font>
      <sz val="11"/>
      <name val="Arial"/>
      <family val="2"/>
    </font>
    <font>
      <sz val="11"/>
      <color theme="1"/>
      <name val="Times New Roman"/>
      <family val="2"/>
    </font>
    <font>
      <b/>
      <sz val="11"/>
      <color theme="1"/>
      <name val="Arial"/>
      <family val="2"/>
    </font>
    <font>
      <sz val="10"/>
      <name val="Arial"/>
      <family val="2"/>
    </font>
    <font>
      <sz val="11"/>
      <color indexed="8"/>
      <name val="Arial"/>
      <family val="2"/>
    </font>
    <font>
      <vertAlign val="superscript"/>
      <sz val="11"/>
      <name val="Arial"/>
      <family val="2"/>
    </font>
    <font>
      <sz val="10"/>
      <color theme="1"/>
      <name val="Arial"/>
      <family val="2"/>
    </font>
    <font>
      <sz val="10"/>
      <color rgb="FFFF0000"/>
      <name val="Arial"/>
      <family val="2"/>
    </font>
    <font>
      <i/>
      <sz val="11"/>
      <name val="Arial"/>
      <family val="2"/>
    </font>
    <font>
      <vertAlign val="superscript"/>
      <sz val="10"/>
      <name val="Arial"/>
      <family val="2"/>
    </font>
    <font>
      <vertAlign val="superscript"/>
      <sz val="10"/>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right/>
      <top/>
      <bottom style="medium">
        <color auto="1"/>
      </bottom>
      <diagonal/>
    </border>
    <border>
      <left style="thin">
        <color indexed="64"/>
      </left>
      <right/>
      <top style="medium">
        <color auto="1"/>
      </top>
      <bottom/>
      <diagonal/>
    </border>
    <border>
      <left/>
      <right/>
      <top style="medium">
        <color auto="1"/>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auto="1"/>
      </right>
      <top style="medium">
        <color indexed="64"/>
      </top>
      <bottom/>
      <diagonal/>
    </border>
    <border>
      <left style="thin">
        <color indexed="64"/>
      </left>
      <right/>
      <top style="thin">
        <color indexed="64"/>
      </top>
      <bottom style="medium">
        <color auto="1"/>
      </bottom>
      <diagonal/>
    </border>
    <border>
      <left/>
      <right/>
      <top style="thin">
        <color indexed="64"/>
      </top>
      <bottom style="medium">
        <color indexed="64"/>
      </bottom>
      <diagonal/>
    </border>
    <border>
      <left/>
      <right style="thin">
        <color indexed="64"/>
      </right>
      <top style="thin">
        <color indexed="64"/>
      </top>
      <bottom style="medium">
        <color auto="1"/>
      </bottom>
      <diagonal/>
    </border>
  </borders>
  <cellStyleXfs count="4">
    <xf numFmtId="0" fontId="0" fillId="0" borderId="0"/>
    <xf numFmtId="9" fontId="3" fillId="0" borderId="0" applyFont="0" applyFill="0" applyBorder="0" applyAlignment="0" applyProtection="0"/>
    <xf numFmtId="0" fontId="7" fillId="0" borderId="0"/>
    <xf numFmtId="0" fontId="9" fillId="0" borderId="0"/>
  </cellStyleXfs>
  <cellXfs count="56">
    <xf numFmtId="0" fontId="0" fillId="0" borderId="0" xfId="0"/>
    <xf numFmtId="0" fontId="5" fillId="0" borderId="0" xfId="0" applyFont="1"/>
    <xf numFmtId="0" fontId="6" fillId="0" borderId="2" xfId="0" applyFont="1" applyBorder="1" applyAlignment="1">
      <alignment horizontal="center" vertical="center" wrapText="1"/>
    </xf>
    <xf numFmtId="0" fontId="6" fillId="0" borderId="4" xfId="0" applyFont="1" applyBorder="1" applyAlignment="1">
      <alignment horizontal="right"/>
    </xf>
    <xf numFmtId="0" fontId="4" fillId="2" borderId="8" xfId="0" applyFont="1" applyFill="1" applyBorder="1" applyAlignment="1">
      <alignment vertical="top" wrapText="1"/>
    </xf>
    <xf numFmtId="165" fontId="4" fillId="2" borderId="6" xfId="0" applyNumberFormat="1" applyFont="1" applyFill="1" applyBorder="1" applyAlignment="1">
      <alignment horizontal="right" vertical="top"/>
    </xf>
    <xf numFmtId="166" fontId="4" fillId="2" borderId="7" xfId="1" applyNumberFormat="1" applyFont="1" applyFill="1" applyBorder="1" applyAlignment="1">
      <alignment horizontal="right" vertical="top"/>
    </xf>
    <xf numFmtId="0" fontId="6" fillId="0" borderId="9" xfId="0" applyFont="1" applyFill="1" applyBorder="1" applyAlignment="1">
      <alignment horizontal="left" vertical="top" wrapText="1"/>
    </xf>
    <xf numFmtId="164" fontId="5" fillId="0" borderId="0" xfId="2" applyNumberFormat="1" applyFont="1" applyFill="1" applyBorder="1" applyAlignment="1" applyProtection="1">
      <alignment horizontal="right" vertical="top" readingOrder="1"/>
      <protection locked="0"/>
    </xf>
    <xf numFmtId="166" fontId="6" fillId="0" borderId="12" xfId="1" applyNumberFormat="1" applyFont="1" applyFill="1" applyBorder="1" applyAlignment="1">
      <alignment horizontal="right" vertical="top"/>
    </xf>
    <xf numFmtId="0" fontId="5" fillId="0" borderId="0" xfId="0" applyFont="1" applyAlignment="1">
      <alignment vertical="top"/>
    </xf>
    <xf numFmtId="164" fontId="6" fillId="0" borderId="0" xfId="0" applyNumberFormat="1" applyFont="1" applyFill="1" applyBorder="1" applyAlignment="1">
      <alignment horizontal="right" vertical="top"/>
    </xf>
    <xf numFmtId="0" fontId="12" fillId="0" borderId="0" xfId="0" applyFont="1"/>
    <xf numFmtId="164" fontId="10" fillId="0" borderId="0" xfId="0" applyNumberFormat="1" applyFont="1" applyFill="1" applyBorder="1" applyAlignment="1" applyProtection="1">
      <alignment horizontal="right" vertical="top"/>
      <protection locked="0"/>
    </xf>
    <xf numFmtId="0" fontId="0" fillId="0" borderId="0" xfId="0" applyAlignment="1">
      <alignment vertical="top"/>
    </xf>
    <xf numFmtId="0" fontId="4" fillId="0" borderId="9" xfId="0" applyFont="1" applyFill="1" applyBorder="1" applyAlignment="1">
      <alignment vertical="top" wrapText="1"/>
    </xf>
    <xf numFmtId="164" fontId="4" fillId="0" borderId="0" xfId="0" applyNumberFormat="1" applyFont="1" applyFill="1" applyBorder="1" applyAlignment="1">
      <alignment horizontal="right" vertical="top"/>
    </xf>
    <xf numFmtId="164" fontId="4" fillId="0" borderId="10" xfId="0" applyNumberFormat="1" applyFont="1" applyFill="1" applyBorder="1" applyAlignment="1">
      <alignment horizontal="right" vertical="top"/>
    </xf>
    <xf numFmtId="164" fontId="8" fillId="0" borderId="0" xfId="2" applyNumberFormat="1" applyFont="1" applyFill="1" applyBorder="1" applyAlignment="1" applyProtection="1">
      <alignment horizontal="right" vertical="top" readingOrder="1"/>
      <protection locked="0"/>
    </xf>
    <xf numFmtId="166" fontId="4" fillId="0" borderId="11" xfId="1" applyNumberFormat="1" applyFont="1" applyFill="1" applyBorder="1" applyAlignment="1">
      <alignment horizontal="right" vertical="top"/>
    </xf>
    <xf numFmtId="0" fontId="6" fillId="0" borderId="9" xfId="0" applyFont="1" applyFill="1" applyBorder="1" applyAlignment="1">
      <alignment vertical="top" wrapText="1"/>
    </xf>
    <xf numFmtId="0" fontId="4" fillId="0" borderId="9" xfId="0" applyFont="1" applyFill="1" applyBorder="1" applyAlignment="1">
      <alignment horizontal="left" vertical="top" wrapText="1"/>
    </xf>
    <xf numFmtId="166" fontId="4" fillId="0" borderId="12" xfId="1" applyNumberFormat="1" applyFont="1" applyFill="1" applyBorder="1" applyAlignment="1">
      <alignment horizontal="right" vertical="top"/>
    </xf>
    <xf numFmtId="166" fontId="4" fillId="2" borderId="11" xfId="1" applyNumberFormat="1" applyFont="1" applyFill="1" applyBorder="1" applyAlignment="1">
      <alignment horizontal="right" vertical="top"/>
    </xf>
    <xf numFmtId="164" fontId="6" fillId="0" borderId="5" xfId="0" applyNumberFormat="1" applyFont="1" applyFill="1" applyBorder="1" applyAlignment="1">
      <alignment horizontal="right" vertical="top"/>
    </xf>
    <xf numFmtId="166" fontId="6" fillId="0" borderId="13" xfId="1" applyNumberFormat="1" applyFont="1" applyFill="1" applyBorder="1" applyAlignment="1">
      <alignment horizontal="right" vertical="top"/>
    </xf>
    <xf numFmtId="165" fontId="4" fillId="2" borderId="5" xfId="0" applyNumberFormat="1" applyFont="1" applyFill="1" applyBorder="1" applyAlignment="1">
      <alignment horizontal="right" vertical="top"/>
    </xf>
    <xf numFmtId="0" fontId="13" fillId="0" borderId="0" xfId="0" applyFont="1" applyAlignment="1">
      <alignment vertical="top"/>
    </xf>
    <xf numFmtId="0" fontId="13" fillId="0" borderId="0" xfId="0" applyFont="1"/>
    <xf numFmtId="164" fontId="14" fillId="0" borderId="0" xfId="0" applyNumberFormat="1" applyFont="1" applyFill="1" applyBorder="1" applyAlignment="1" applyProtection="1">
      <alignment horizontal="right" vertical="top"/>
      <protection locked="0"/>
    </xf>
    <xf numFmtId="164" fontId="4" fillId="0" borderId="5" xfId="0" applyNumberFormat="1" applyFont="1" applyFill="1" applyBorder="1" applyAlignment="1">
      <alignment horizontal="right"/>
    </xf>
    <xf numFmtId="164" fontId="4" fillId="0" borderId="13" xfId="0" applyNumberFormat="1" applyFont="1" applyFill="1" applyBorder="1" applyAlignment="1">
      <alignment horizontal="right"/>
    </xf>
    <xf numFmtId="0" fontId="4" fillId="3" borderId="17" xfId="0" applyFont="1" applyFill="1" applyBorder="1" applyAlignment="1">
      <alignment vertical="center" wrapText="1"/>
    </xf>
    <xf numFmtId="165" fontId="4" fillId="3" borderId="18" xfId="0" applyNumberFormat="1" applyFont="1" applyFill="1" applyBorder="1" applyAlignment="1">
      <alignment horizontal="right" vertical="center"/>
    </xf>
    <xf numFmtId="166" fontId="4" fillId="3" borderId="19" xfId="1" applyNumberFormat="1" applyFont="1" applyFill="1" applyBorder="1" applyAlignment="1">
      <alignment horizontal="right" vertical="center"/>
    </xf>
    <xf numFmtId="0" fontId="4" fillId="0" borderId="2" xfId="0" applyFont="1" applyFill="1" applyBorder="1" applyAlignment="1">
      <alignment vertical="center" wrapText="1"/>
    </xf>
    <xf numFmtId="165" fontId="4" fillId="0" borderId="3"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166" fontId="4" fillId="0" borderId="12" xfId="1" applyNumberFormat="1" applyFont="1" applyFill="1" applyBorder="1" applyAlignment="1">
      <alignment horizontal="right" vertical="center"/>
    </xf>
    <xf numFmtId="0" fontId="4" fillId="0" borderId="9" xfId="0" applyFont="1" applyFill="1" applyBorder="1" applyAlignment="1">
      <alignment vertical="center" wrapText="1"/>
    </xf>
    <xf numFmtId="0" fontId="4" fillId="0" borderId="14" xfId="0" applyFont="1" applyFill="1" applyBorder="1" applyAlignment="1">
      <alignment vertical="center" wrapText="1"/>
    </xf>
    <xf numFmtId="165" fontId="4" fillId="0" borderId="1" xfId="0" applyNumberFormat="1" applyFont="1" applyFill="1" applyBorder="1" applyAlignment="1">
      <alignment horizontal="right" vertical="center"/>
    </xf>
    <xf numFmtId="166" fontId="4" fillId="0" borderId="15" xfId="1" applyNumberFormat="1" applyFont="1" applyFill="1" applyBorder="1" applyAlignment="1">
      <alignment horizontal="right" vertical="center"/>
    </xf>
    <xf numFmtId="164" fontId="5" fillId="0" borderId="0" xfId="0" applyNumberFormat="1" applyFont="1" applyFill="1" applyBorder="1" applyAlignment="1">
      <alignment vertical="top"/>
    </xf>
    <xf numFmtId="164" fontId="6" fillId="0" borderId="0" xfId="2" applyNumberFormat="1" applyFont="1" applyFill="1" applyBorder="1" applyAlignment="1" applyProtection="1">
      <alignment horizontal="right" vertical="top" readingOrder="1"/>
      <protection locked="0"/>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6" fillId="0" borderId="1" xfId="0" applyFont="1" applyBorder="1" applyAlignment="1">
      <alignment horizontal="center" vertical="top" wrapText="1"/>
    </xf>
    <xf numFmtId="0" fontId="4" fillId="0" borderId="3" xfId="0" applyFont="1" applyFill="1" applyBorder="1" applyAlignment="1">
      <alignment horizontal="right" wrapText="1"/>
    </xf>
    <xf numFmtId="0" fontId="4" fillId="0" borderId="5" xfId="0" applyFont="1" applyFill="1" applyBorder="1" applyAlignment="1">
      <alignment horizontal="right" wrapText="1"/>
    </xf>
    <xf numFmtId="164" fontId="4" fillId="0" borderId="3" xfId="0" applyNumberFormat="1" applyFont="1" applyFill="1" applyBorder="1" applyAlignment="1">
      <alignment horizontal="center" wrapText="1"/>
    </xf>
    <xf numFmtId="164" fontId="4" fillId="0" borderId="16" xfId="0" applyNumberFormat="1" applyFont="1" applyFill="1" applyBorder="1" applyAlignment="1">
      <alignment horizontal="center"/>
    </xf>
    <xf numFmtId="0" fontId="13" fillId="0" borderId="0" xfId="0" applyFont="1" applyAlignment="1">
      <alignment horizontal="left" vertical="top" wrapText="1"/>
    </xf>
    <xf numFmtId="0" fontId="2" fillId="0" borderId="0" xfId="0" applyFont="1" applyFill="1" applyAlignment="1">
      <alignment horizontal="left" vertical="top" wrapText="1"/>
    </xf>
    <xf numFmtId="0" fontId="9" fillId="0" borderId="3" xfId="0" applyFont="1" applyFill="1" applyBorder="1" applyAlignment="1">
      <alignment horizontal="left" vertical="top" wrapText="1"/>
    </xf>
    <xf numFmtId="0" fontId="9" fillId="0" borderId="0" xfId="0" applyFont="1" applyFill="1" applyBorder="1" applyAlignment="1">
      <alignment horizontal="left" vertical="top" wrapText="1"/>
    </xf>
  </cellXfs>
  <cellStyles count="4">
    <cellStyle name="Normal" xfId="0" builtinId="0"/>
    <cellStyle name="Normal 2" xfId="3" xr:uid="{30E4DEB6-CA31-4294-BF40-FE8EDF066C72}"/>
    <cellStyle name="Normal 5" xfId="2" xr:uid="{AF3F11C9-1056-4EA5-B683-34A8FEDC8D2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0F33C-59C0-4BB4-A280-7D52AF0CFFF6}">
  <sheetPr>
    <tabColor rgb="FF00B050"/>
    <pageSetUpPr fitToPage="1"/>
  </sheetPr>
  <dimension ref="A1:O59"/>
  <sheetViews>
    <sheetView showGridLines="0" tabSelected="1" zoomScaleNormal="100" workbookViewId="0">
      <selection activeCell="I50" sqref="I50"/>
    </sheetView>
  </sheetViews>
  <sheetFormatPr defaultColWidth="8.5703125" defaultRowHeight="14.25" x14ac:dyDescent="0.2"/>
  <cols>
    <col min="1" max="1" width="61.140625" style="12" customWidth="1"/>
    <col min="2" max="3" width="10.7109375" style="12" customWidth="1"/>
    <col min="4" max="4" width="10.7109375" style="1" customWidth="1"/>
    <col min="5" max="6" width="10.7109375" style="12" customWidth="1"/>
    <col min="7" max="16384" width="8.5703125" style="1"/>
  </cols>
  <sheetData>
    <row r="1" spans="1:15" s="10" customFormat="1" ht="15" x14ac:dyDescent="0.25">
      <c r="A1" s="45" t="s">
        <v>0</v>
      </c>
      <c r="B1" s="45"/>
      <c r="C1" s="45"/>
      <c r="D1" s="45"/>
      <c r="E1" s="45"/>
      <c r="F1" s="45"/>
    </row>
    <row r="2" spans="1:15" s="10" customFormat="1" ht="15.6" customHeight="1" x14ac:dyDescent="0.25">
      <c r="A2" s="45" t="s">
        <v>1</v>
      </c>
      <c r="B2" s="45"/>
      <c r="C2" s="45"/>
      <c r="D2" s="45"/>
      <c r="E2" s="45"/>
      <c r="F2" s="45"/>
    </row>
    <row r="3" spans="1:15" s="10" customFormat="1" ht="15" x14ac:dyDescent="0.25">
      <c r="A3" s="46" t="s">
        <v>2</v>
      </c>
      <c r="B3" s="46"/>
      <c r="C3" s="46"/>
      <c r="D3" s="46"/>
      <c r="E3" s="46"/>
      <c r="F3" s="46"/>
    </row>
    <row r="4" spans="1:15" ht="15" customHeight="1" thickBot="1" x14ac:dyDescent="0.3">
      <c r="A4" s="47" t="s">
        <v>3</v>
      </c>
      <c r="B4" s="47"/>
      <c r="C4" s="47"/>
      <c r="D4" s="47"/>
      <c r="E4" s="47"/>
      <c r="F4" s="47"/>
      <c r="G4"/>
      <c r="H4"/>
      <c r="I4"/>
      <c r="J4"/>
      <c r="K4"/>
      <c r="L4"/>
      <c r="M4"/>
      <c r="N4"/>
      <c r="O4"/>
    </row>
    <row r="5" spans="1:15" ht="43.5" customHeight="1" x14ac:dyDescent="0.25">
      <c r="A5" s="2"/>
      <c r="B5" s="48" t="s">
        <v>4</v>
      </c>
      <c r="C5" s="48" t="s">
        <v>36</v>
      </c>
      <c r="D5" s="48" t="s">
        <v>5</v>
      </c>
      <c r="E5" s="50" t="s">
        <v>6</v>
      </c>
      <c r="F5" s="51"/>
      <c r="G5"/>
      <c r="H5"/>
      <c r="I5"/>
      <c r="J5"/>
      <c r="K5"/>
      <c r="L5"/>
      <c r="M5"/>
      <c r="N5"/>
      <c r="O5"/>
    </row>
    <row r="6" spans="1:15" ht="15" x14ac:dyDescent="0.25">
      <c r="A6" s="3"/>
      <c r="B6" s="49"/>
      <c r="C6" s="49"/>
      <c r="D6" s="49"/>
      <c r="E6" s="30" t="s">
        <v>7</v>
      </c>
      <c r="F6" s="31" t="s">
        <v>8</v>
      </c>
      <c r="G6"/>
      <c r="H6"/>
      <c r="I6"/>
      <c r="J6"/>
      <c r="K6"/>
      <c r="L6"/>
      <c r="M6"/>
      <c r="N6"/>
      <c r="O6"/>
    </row>
    <row r="7" spans="1:15" s="10" customFormat="1" ht="30" x14ac:dyDescent="0.25">
      <c r="A7" s="4" t="s">
        <v>9</v>
      </c>
      <c r="B7" s="5">
        <f>SUM(B8,B11,B14)</f>
        <v>228.21999700000001</v>
      </c>
      <c r="C7" s="5">
        <f t="shared" ref="C7:D7" si="0">SUM(C8,C11,C14)</f>
        <v>0</v>
      </c>
      <c r="D7" s="5">
        <f t="shared" si="0"/>
        <v>181.72</v>
      </c>
      <c r="E7" s="5">
        <f t="shared" ref="E7:E47" si="1">D7-B7</f>
        <v>-46.499997000000008</v>
      </c>
      <c r="F7" s="6">
        <f t="shared" ref="F7:F47" si="2">IF(B7=0,"N/A",E7/B7)</f>
        <v>-0.20375075633709699</v>
      </c>
      <c r="G7" s="14"/>
      <c r="H7" s="14"/>
      <c r="I7" s="14"/>
      <c r="J7" s="14"/>
      <c r="K7" s="14"/>
      <c r="L7" s="14"/>
      <c r="M7" s="14"/>
      <c r="N7" s="14"/>
      <c r="O7" s="14"/>
    </row>
    <row r="8" spans="1:15" s="10" customFormat="1" ht="15" x14ac:dyDescent="0.25">
      <c r="A8" s="15" t="s">
        <v>10</v>
      </c>
      <c r="B8" s="16">
        <f>SUM(B9:B10)</f>
        <v>25.632140999999997</v>
      </c>
      <c r="C8" s="16">
        <f>SUM(C9:C10)</f>
        <v>0</v>
      </c>
      <c r="D8" s="17">
        <f>SUM(D9:D10)</f>
        <v>27.78</v>
      </c>
      <c r="E8" s="18">
        <f t="shared" si="1"/>
        <v>2.147859000000004</v>
      </c>
      <c r="F8" s="19">
        <f t="shared" si="2"/>
        <v>8.3795536237101856E-2</v>
      </c>
      <c r="G8" s="14"/>
      <c r="H8" s="14"/>
      <c r="I8" s="14"/>
      <c r="J8" s="14"/>
      <c r="K8" s="14"/>
      <c r="L8" s="14"/>
      <c r="M8" s="14"/>
      <c r="N8" s="14"/>
      <c r="O8" s="14"/>
    </row>
    <row r="9" spans="1:15" s="10" customFormat="1" ht="16.5" x14ac:dyDescent="0.25">
      <c r="A9" s="20" t="s">
        <v>33</v>
      </c>
      <c r="B9" s="29" t="s">
        <v>35</v>
      </c>
      <c r="C9" s="13">
        <v>0</v>
      </c>
      <c r="D9" s="13">
        <v>10</v>
      </c>
      <c r="E9" s="44">
        <v>0</v>
      </c>
      <c r="F9" s="9">
        <v>0</v>
      </c>
      <c r="G9" s="52"/>
      <c r="H9" s="52"/>
      <c r="I9" s="14"/>
      <c r="J9" s="14"/>
      <c r="K9" s="14"/>
      <c r="L9" s="14"/>
      <c r="M9" s="14"/>
      <c r="N9" s="14"/>
      <c r="O9" s="14"/>
    </row>
    <row r="10" spans="1:15" s="10" customFormat="1" ht="15.95" customHeight="1" x14ac:dyDescent="0.25">
      <c r="A10" s="7" t="s">
        <v>11</v>
      </c>
      <c r="B10" s="13">
        <v>25.632140999999997</v>
      </c>
      <c r="C10" s="13">
        <v>0</v>
      </c>
      <c r="D10" s="13">
        <v>17.78</v>
      </c>
      <c r="E10" s="8">
        <f t="shared" si="1"/>
        <v>-7.852140999999996</v>
      </c>
      <c r="F10" s="9">
        <f t="shared" si="2"/>
        <v>-0.30633964599367636</v>
      </c>
      <c r="G10" s="52"/>
      <c r="H10" s="52"/>
      <c r="I10" s="14"/>
      <c r="J10" s="14"/>
      <c r="K10" s="14"/>
      <c r="L10" s="14"/>
      <c r="M10" s="14"/>
      <c r="N10" s="14"/>
      <c r="O10" s="14"/>
    </row>
    <row r="11" spans="1:15" s="10" customFormat="1" ht="15.95" customHeight="1" x14ac:dyDescent="0.25">
      <c r="A11" s="21" t="s">
        <v>12</v>
      </c>
      <c r="B11" s="16">
        <f>SUM(B12:B13)</f>
        <v>150.71805900000001</v>
      </c>
      <c r="C11" s="16">
        <f t="shared" ref="C11:D11" si="3">SUM(C12:C13)</f>
        <v>0</v>
      </c>
      <c r="D11" s="16">
        <f t="shared" si="3"/>
        <v>153.94</v>
      </c>
      <c r="E11" s="18">
        <f t="shared" si="1"/>
        <v>3.2219409999999868</v>
      </c>
      <c r="F11" s="22">
        <f t="shared" si="2"/>
        <v>2.1377272381141708E-2</v>
      </c>
      <c r="G11" s="14"/>
      <c r="H11" s="14"/>
      <c r="I11" s="14"/>
      <c r="J11" s="14"/>
      <c r="K11" s="14"/>
      <c r="L11" s="14"/>
      <c r="M11" s="14"/>
      <c r="N11" s="14"/>
      <c r="O11" s="14"/>
    </row>
    <row r="12" spans="1:15" s="10" customFormat="1" ht="15" x14ac:dyDescent="0.25">
      <c r="A12" s="7" t="s">
        <v>46</v>
      </c>
      <c r="B12" s="11">
        <v>62.127546000000002</v>
      </c>
      <c r="C12" s="11">
        <v>0</v>
      </c>
      <c r="D12" s="11">
        <v>58.94</v>
      </c>
      <c r="E12" s="8">
        <f t="shared" si="1"/>
        <v>-3.1875460000000047</v>
      </c>
      <c r="F12" s="9">
        <f t="shared" si="2"/>
        <v>-5.1306484888361828E-2</v>
      </c>
      <c r="G12" s="14"/>
      <c r="H12" s="14"/>
      <c r="I12" s="14"/>
      <c r="J12" s="14"/>
      <c r="K12" s="14"/>
      <c r="L12" s="14"/>
      <c r="M12" s="14"/>
      <c r="N12" s="14"/>
      <c r="O12" s="14"/>
    </row>
    <row r="13" spans="1:15" s="10" customFormat="1" ht="17.100000000000001" customHeight="1" x14ac:dyDescent="0.25">
      <c r="A13" s="7" t="s">
        <v>47</v>
      </c>
      <c r="B13" s="13">
        <v>88.590513000000001</v>
      </c>
      <c r="C13" s="13">
        <v>0</v>
      </c>
      <c r="D13" s="13">
        <v>95</v>
      </c>
      <c r="E13" s="8">
        <f t="shared" si="1"/>
        <v>6.4094869999999986</v>
      </c>
      <c r="F13" s="9">
        <f t="shared" si="2"/>
        <v>7.2349586687685152E-2</v>
      </c>
      <c r="G13" s="14"/>
      <c r="H13" s="14"/>
      <c r="I13" s="14"/>
      <c r="J13" s="14"/>
      <c r="K13" s="14"/>
      <c r="L13" s="14"/>
      <c r="M13" s="14"/>
      <c r="N13" s="14"/>
      <c r="O13" s="14"/>
    </row>
    <row r="14" spans="1:15" s="10" customFormat="1" ht="15.95" customHeight="1" x14ac:dyDescent="0.25">
      <c r="A14" s="15" t="s">
        <v>13</v>
      </c>
      <c r="B14" s="16">
        <f>SUM(B15)</f>
        <v>51.869796999999998</v>
      </c>
      <c r="C14" s="16">
        <f t="shared" ref="C14:D14" si="4">SUM(C15)</f>
        <v>0</v>
      </c>
      <c r="D14" s="16">
        <f t="shared" si="4"/>
        <v>0</v>
      </c>
      <c r="E14" s="18">
        <f t="shared" si="1"/>
        <v>-51.869796999999998</v>
      </c>
      <c r="F14" s="22">
        <f t="shared" si="2"/>
        <v>-1</v>
      </c>
      <c r="G14" s="14"/>
      <c r="H14" s="14"/>
      <c r="I14" s="14"/>
      <c r="J14" s="14"/>
      <c r="K14" s="14"/>
      <c r="L14" s="14"/>
      <c r="M14" s="14"/>
      <c r="N14" s="14"/>
      <c r="O14" s="14"/>
    </row>
    <row r="15" spans="1:15" s="10" customFormat="1" ht="30" customHeight="1" x14ac:dyDescent="0.25">
      <c r="A15" s="7" t="s">
        <v>34</v>
      </c>
      <c r="B15" s="13">
        <v>51.869796999999998</v>
      </c>
      <c r="C15" s="13">
        <v>0</v>
      </c>
      <c r="D15" s="13">
        <v>0</v>
      </c>
      <c r="E15" s="8">
        <f t="shared" si="1"/>
        <v>-51.869796999999998</v>
      </c>
      <c r="F15" s="9">
        <f t="shared" si="2"/>
        <v>-1</v>
      </c>
      <c r="G15" s="14"/>
      <c r="H15" s="14"/>
      <c r="I15" s="14"/>
      <c r="J15" s="14"/>
      <c r="K15" s="14"/>
      <c r="L15" s="14"/>
      <c r="M15" s="14"/>
      <c r="N15" s="14"/>
      <c r="O15" s="14"/>
    </row>
    <row r="16" spans="1:15" s="10" customFormat="1" ht="15.95" customHeight="1" x14ac:dyDescent="0.25">
      <c r="A16" s="4" t="s">
        <v>14</v>
      </c>
      <c r="B16" s="5">
        <f>SUM(B17,B19)</f>
        <v>258.341409</v>
      </c>
      <c r="C16" s="5">
        <f>SUM(C17,C19)</f>
        <v>0</v>
      </c>
      <c r="D16" s="5">
        <f>SUM(D17,D19)</f>
        <v>244.05999999999997</v>
      </c>
      <c r="E16" s="5">
        <f t="shared" si="1"/>
        <v>-14.281409000000025</v>
      </c>
      <c r="F16" s="23">
        <f t="shared" si="2"/>
        <v>-5.5281145424115982E-2</v>
      </c>
    </row>
    <row r="17" spans="1:6" s="10" customFormat="1" ht="15.95" customHeight="1" x14ac:dyDescent="0.25">
      <c r="A17" s="15" t="s">
        <v>10</v>
      </c>
      <c r="B17" s="16">
        <f>SUM(B18:B18)</f>
        <v>7.568638</v>
      </c>
      <c r="C17" s="16">
        <f t="shared" ref="C17:D17" si="5">SUM(C18:C18)</f>
        <v>0</v>
      </c>
      <c r="D17" s="17">
        <f t="shared" si="5"/>
        <v>0</v>
      </c>
      <c r="E17" s="18">
        <f t="shared" si="1"/>
        <v>-7.568638</v>
      </c>
      <c r="F17" s="19">
        <f t="shared" si="2"/>
        <v>-1</v>
      </c>
    </row>
    <row r="18" spans="1:6" s="10" customFormat="1" ht="17.100000000000001" customHeight="1" x14ac:dyDescent="0.25">
      <c r="A18" s="7" t="s">
        <v>37</v>
      </c>
      <c r="B18" s="13">
        <v>7.568638</v>
      </c>
      <c r="C18" s="13">
        <v>0</v>
      </c>
      <c r="D18" s="13">
        <v>0</v>
      </c>
      <c r="E18" s="8">
        <f t="shared" si="1"/>
        <v>-7.568638</v>
      </c>
      <c r="F18" s="9">
        <f t="shared" si="2"/>
        <v>-1</v>
      </c>
    </row>
    <row r="19" spans="1:6" s="10" customFormat="1" ht="15.95" customHeight="1" x14ac:dyDescent="0.25">
      <c r="A19" s="15" t="s">
        <v>13</v>
      </c>
      <c r="B19" s="16">
        <f>SUM(B20:B23)</f>
        <v>250.77277100000001</v>
      </c>
      <c r="C19" s="16">
        <f>SUM(C20:C23)</f>
        <v>0</v>
      </c>
      <c r="D19" s="16">
        <f>SUM(D20:D23)</f>
        <v>244.05999999999997</v>
      </c>
      <c r="E19" s="18">
        <f t="shared" si="1"/>
        <v>-6.712771000000032</v>
      </c>
      <c r="F19" s="22">
        <f t="shared" si="2"/>
        <v>-2.676834081001574E-2</v>
      </c>
    </row>
    <row r="20" spans="1:6" s="10" customFormat="1" ht="30" customHeight="1" x14ac:dyDescent="0.25">
      <c r="A20" s="7" t="s">
        <v>15</v>
      </c>
      <c r="B20" s="13">
        <v>19.998899000000002</v>
      </c>
      <c r="C20" s="13">
        <v>0</v>
      </c>
      <c r="D20" s="13">
        <v>10.99</v>
      </c>
      <c r="E20" s="8">
        <f t="shared" si="1"/>
        <v>-9.0088990000000013</v>
      </c>
      <c r="F20" s="9">
        <f t="shared" si="2"/>
        <v>-0.4504697483596472</v>
      </c>
    </row>
    <row r="21" spans="1:6" s="10" customFormat="1" ht="15.95" customHeight="1" x14ac:dyDescent="0.25">
      <c r="A21" s="7" t="s">
        <v>16</v>
      </c>
      <c r="B21" s="11">
        <v>55.09</v>
      </c>
      <c r="C21" s="11">
        <v>0</v>
      </c>
      <c r="D21" s="11">
        <v>55.09</v>
      </c>
      <c r="E21" s="8">
        <f t="shared" si="1"/>
        <v>0</v>
      </c>
      <c r="F21" s="9">
        <f t="shared" si="2"/>
        <v>0</v>
      </c>
    </row>
    <row r="22" spans="1:6" s="10" customFormat="1" ht="15.95" customHeight="1" x14ac:dyDescent="0.25">
      <c r="A22" s="7" t="s">
        <v>17</v>
      </c>
      <c r="B22" s="11">
        <v>142.57807500000001</v>
      </c>
      <c r="C22" s="11">
        <v>0</v>
      </c>
      <c r="D22" s="11">
        <v>128.44999999999999</v>
      </c>
      <c r="E22" s="8">
        <f t="shared" si="1"/>
        <v>-14.128075000000024</v>
      </c>
      <c r="F22" s="9">
        <f t="shared" si="2"/>
        <v>-9.9090095023375943E-2</v>
      </c>
    </row>
    <row r="23" spans="1:6" s="10" customFormat="1" ht="17.100000000000001" customHeight="1" x14ac:dyDescent="0.25">
      <c r="A23" s="7" t="s">
        <v>38</v>
      </c>
      <c r="B23" s="24">
        <v>33.105797000000003</v>
      </c>
      <c r="C23" s="24">
        <v>0</v>
      </c>
      <c r="D23" s="24">
        <v>49.53</v>
      </c>
      <c r="E23" s="8">
        <f t="shared" si="1"/>
        <v>16.424202999999999</v>
      </c>
      <c r="F23" s="25">
        <f t="shared" si="2"/>
        <v>0.49611259925263229</v>
      </c>
    </row>
    <row r="24" spans="1:6" s="10" customFormat="1" ht="15.95" customHeight="1" x14ac:dyDescent="0.25">
      <c r="A24" s="4" t="s">
        <v>18</v>
      </c>
      <c r="B24" s="26">
        <f>SUM(B25,B30,B35)</f>
        <v>162.657409</v>
      </c>
      <c r="C24" s="5">
        <f>SUM(C25,C30,C35)</f>
        <v>0</v>
      </c>
      <c r="D24" s="5">
        <f>SUM(D25,D30,D35)</f>
        <v>178.3</v>
      </c>
      <c r="E24" s="5">
        <f t="shared" si="1"/>
        <v>15.64259100000001</v>
      </c>
      <c r="F24" s="6">
        <f t="shared" si="2"/>
        <v>9.6168942418110262E-2</v>
      </c>
    </row>
    <row r="25" spans="1:6" s="10" customFormat="1" ht="15.95" customHeight="1" x14ac:dyDescent="0.25">
      <c r="A25" s="15" t="s">
        <v>10</v>
      </c>
      <c r="B25" s="16">
        <f>SUM(B26:B29)</f>
        <v>58.447706000000004</v>
      </c>
      <c r="C25" s="16">
        <f t="shared" ref="C25:D25" si="6">SUM(C26:C29)</f>
        <v>0</v>
      </c>
      <c r="D25" s="17">
        <f t="shared" si="6"/>
        <v>71.739999999999995</v>
      </c>
      <c r="E25" s="18">
        <f t="shared" si="1"/>
        <v>13.292293999999991</v>
      </c>
      <c r="F25" s="19">
        <f t="shared" si="2"/>
        <v>0.22742199668195687</v>
      </c>
    </row>
    <row r="26" spans="1:6" s="10" customFormat="1" ht="17.100000000000001" customHeight="1" x14ac:dyDescent="0.25">
      <c r="A26" s="7" t="s">
        <v>39</v>
      </c>
      <c r="B26" s="13">
        <v>1.5279879999999999</v>
      </c>
      <c r="C26" s="13">
        <v>0</v>
      </c>
      <c r="D26" s="13">
        <v>18</v>
      </c>
      <c r="E26" s="8">
        <f t="shared" si="1"/>
        <v>16.472011999999999</v>
      </c>
      <c r="F26" s="9">
        <f t="shared" si="2"/>
        <v>10.780197226679791</v>
      </c>
    </row>
    <row r="27" spans="1:6" s="10" customFormat="1" ht="15.95" customHeight="1" x14ac:dyDescent="0.25">
      <c r="A27" s="7" t="s">
        <v>19</v>
      </c>
      <c r="B27" s="11">
        <v>8.0031689999999998</v>
      </c>
      <c r="C27" s="11">
        <v>0</v>
      </c>
      <c r="D27" s="11">
        <v>7.54</v>
      </c>
      <c r="E27" s="8">
        <f t="shared" si="1"/>
        <v>-0.46316899999999972</v>
      </c>
      <c r="F27" s="9">
        <f t="shared" si="2"/>
        <v>-5.7873199978658418E-2</v>
      </c>
    </row>
    <row r="28" spans="1:6" s="10" customFormat="1" ht="30" customHeight="1" x14ac:dyDescent="0.25">
      <c r="A28" s="7" t="s">
        <v>20</v>
      </c>
      <c r="B28" s="11">
        <v>34.919035000000001</v>
      </c>
      <c r="C28" s="11">
        <v>0</v>
      </c>
      <c r="D28" s="11">
        <v>33</v>
      </c>
      <c r="E28" s="8">
        <f t="shared" si="1"/>
        <v>-1.9190350000000009</v>
      </c>
      <c r="F28" s="9">
        <f t="shared" si="2"/>
        <v>-5.495670198217107E-2</v>
      </c>
    </row>
    <row r="29" spans="1:6" s="10" customFormat="1" ht="15.95" customHeight="1" x14ac:dyDescent="0.25">
      <c r="A29" s="7" t="s">
        <v>21</v>
      </c>
      <c r="B29" s="11">
        <v>13.997514000000001</v>
      </c>
      <c r="C29" s="11">
        <v>0</v>
      </c>
      <c r="D29" s="11">
        <v>13.2</v>
      </c>
      <c r="E29" s="8">
        <f t="shared" si="1"/>
        <v>-0.79751400000000139</v>
      </c>
      <c r="F29" s="9">
        <f t="shared" si="2"/>
        <v>-5.6975402917975392E-2</v>
      </c>
    </row>
    <row r="30" spans="1:6" s="10" customFormat="1" ht="15.95" customHeight="1" x14ac:dyDescent="0.25">
      <c r="A30" s="21" t="s">
        <v>12</v>
      </c>
      <c r="B30" s="16">
        <f>SUM(B31:B34)</f>
        <v>74.370080999999999</v>
      </c>
      <c r="C30" s="16">
        <f>SUM(C31:C34)</f>
        <v>0</v>
      </c>
      <c r="D30" s="16">
        <f>SUM(D31:D34)</f>
        <v>79.930000000000007</v>
      </c>
      <c r="E30" s="18">
        <f t="shared" si="1"/>
        <v>5.5599190000000078</v>
      </c>
      <c r="F30" s="22">
        <f t="shared" si="2"/>
        <v>7.4760157918881492E-2</v>
      </c>
    </row>
    <row r="31" spans="1:6" s="10" customFormat="1" ht="30" customHeight="1" x14ac:dyDescent="0.25">
      <c r="A31" s="7" t="s">
        <v>22</v>
      </c>
      <c r="B31" s="13">
        <v>12.884344</v>
      </c>
      <c r="C31" s="13">
        <v>0</v>
      </c>
      <c r="D31" s="13">
        <v>8.9299999999999979</v>
      </c>
      <c r="E31" s="11">
        <f t="shared" si="1"/>
        <v>-3.9543440000000025</v>
      </c>
      <c r="F31" s="9">
        <f t="shared" si="2"/>
        <v>-0.30691077481321538</v>
      </c>
    </row>
    <row r="32" spans="1:6" s="10" customFormat="1" ht="17.100000000000001" customHeight="1" x14ac:dyDescent="0.25">
      <c r="A32" s="7" t="s">
        <v>40</v>
      </c>
      <c r="B32" s="11">
        <v>9.9981059999999999</v>
      </c>
      <c r="C32" s="11">
        <v>0</v>
      </c>
      <c r="D32" s="11">
        <v>5</v>
      </c>
      <c r="E32" s="11">
        <f t="shared" si="1"/>
        <v>-4.9981059999999999</v>
      </c>
      <c r="F32" s="9">
        <f t="shared" si="2"/>
        <v>-0.49990528206042223</v>
      </c>
    </row>
    <row r="33" spans="1:6" s="10" customFormat="1" ht="17.100000000000001" customHeight="1" x14ac:dyDescent="0.25">
      <c r="A33" s="7" t="s">
        <v>41</v>
      </c>
      <c r="B33" s="11">
        <v>5.4705430000000002</v>
      </c>
      <c r="C33" s="11">
        <v>0</v>
      </c>
      <c r="D33" s="11">
        <v>20</v>
      </c>
      <c r="E33" s="8">
        <f t="shared" si="1"/>
        <v>14.529457000000001</v>
      </c>
      <c r="F33" s="9">
        <f t="shared" si="2"/>
        <v>2.6559442088289957</v>
      </c>
    </row>
    <row r="34" spans="1:6" s="10" customFormat="1" ht="15.95" customHeight="1" x14ac:dyDescent="0.25">
      <c r="A34" s="7" t="s">
        <v>23</v>
      </c>
      <c r="B34" s="11">
        <v>46.017088000000001</v>
      </c>
      <c r="C34" s="11">
        <v>0</v>
      </c>
      <c r="D34" s="11">
        <v>46</v>
      </c>
      <c r="E34" s="8">
        <f t="shared" si="1"/>
        <v>-1.7088000000001102E-2</v>
      </c>
      <c r="F34" s="9">
        <f t="shared" si="2"/>
        <v>-3.7134031601480526E-4</v>
      </c>
    </row>
    <row r="35" spans="1:6" s="10" customFormat="1" ht="15.95" customHeight="1" x14ac:dyDescent="0.25">
      <c r="A35" s="15" t="s">
        <v>13</v>
      </c>
      <c r="B35" s="16">
        <f>SUM(B36:B38)</f>
        <v>29.839622000000002</v>
      </c>
      <c r="C35" s="16">
        <f t="shared" ref="C35:D35" si="7">SUM(C36:C38)</f>
        <v>0</v>
      </c>
      <c r="D35" s="16">
        <f t="shared" si="7"/>
        <v>26.63</v>
      </c>
      <c r="E35" s="18">
        <f t="shared" si="1"/>
        <v>-3.2096220000000031</v>
      </c>
      <c r="F35" s="22">
        <f t="shared" si="2"/>
        <v>-0.10756242153469649</v>
      </c>
    </row>
    <row r="36" spans="1:6" s="10" customFormat="1" ht="30" customHeight="1" x14ac:dyDescent="0.25">
      <c r="A36" s="7" t="s">
        <v>24</v>
      </c>
      <c r="B36" s="11">
        <v>24.009604</v>
      </c>
      <c r="C36" s="11">
        <v>0</v>
      </c>
      <c r="D36" s="11">
        <v>22.63</v>
      </c>
      <c r="E36" s="8">
        <f t="shared" si="1"/>
        <v>-1.3796040000000005</v>
      </c>
      <c r="F36" s="9">
        <f t="shared" si="2"/>
        <v>-5.7460506220760682E-2</v>
      </c>
    </row>
    <row r="37" spans="1:6" s="10" customFormat="1" ht="15.95" customHeight="1" x14ac:dyDescent="0.25">
      <c r="A37" s="7" t="s">
        <v>25</v>
      </c>
      <c r="B37" s="13">
        <v>5.7404999999999999</v>
      </c>
      <c r="C37" s="13">
        <v>0</v>
      </c>
      <c r="D37" s="13">
        <v>4</v>
      </c>
      <c r="E37" s="8">
        <f t="shared" si="1"/>
        <v>-1.7404999999999999</v>
      </c>
      <c r="F37" s="9">
        <f t="shared" si="2"/>
        <v>-0.30319658566326974</v>
      </c>
    </row>
    <row r="38" spans="1:6" s="10" customFormat="1" ht="30" customHeight="1" x14ac:dyDescent="0.25">
      <c r="A38" s="7" t="s">
        <v>26</v>
      </c>
      <c r="B38" s="13">
        <v>8.9518E-2</v>
      </c>
      <c r="C38" s="13">
        <v>0</v>
      </c>
      <c r="D38" s="13">
        <v>0</v>
      </c>
      <c r="E38" s="8">
        <f t="shared" si="1"/>
        <v>-8.9518E-2</v>
      </c>
      <c r="F38" s="9">
        <f t="shared" si="2"/>
        <v>-1</v>
      </c>
    </row>
    <row r="39" spans="1:6" s="10" customFormat="1" ht="15.95" customHeight="1" x14ac:dyDescent="0.25">
      <c r="A39" s="4" t="s">
        <v>27</v>
      </c>
      <c r="B39" s="5">
        <f>SUM(B40,B44)</f>
        <v>254.64626600000003</v>
      </c>
      <c r="C39" s="5">
        <f>SUM(C40,C44)</f>
        <v>0</v>
      </c>
      <c r="D39" s="5">
        <f>SUM(D40,D44)</f>
        <v>219.39</v>
      </c>
      <c r="E39" s="5">
        <f t="shared" si="1"/>
        <v>-35.256266000000039</v>
      </c>
      <c r="F39" s="6">
        <f t="shared" si="2"/>
        <v>-0.13845192609264506</v>
      </c>
    </row>
    <row r="40" spans="1:6" s="10" customFormat="1" ht="15.95" customHeight="1" x14ac:dyDescent="0.25">
      <c r="A40" s="15" t="s">
        <v>10</v>
      </c>
      <c r="B40" s="16">
        <f>SUM(B41:B43)</f>
        <v>123.89490199999999</v>
      </c>
      <c r="C40" s="16">
        <f>SUM(C41:C43)</f>
        <v>0</v>
      </c>
      <c r="D40" s="17">
        <f>SUM(D41:D43)</f>
        <v>97.39</v>
      </c>
      <c r="E40" s="18">
        <f t="shared" si="1"/>
        <v>-26.504901999999987</v>
      </c>
      <c r="F40" s="19">
        <f t="shared" si="2"/>
        <v>-0.21393052960322767</v>
      </c>
    </row>
    <row r="41" spans="1:6" s="10" customFormat="1" ht="15.95" customHeight="1" x14ac:dyDescent="0.25">
      <c r="A41" s="7" t="s">
        <v>28</v>
      </c>
      <c r="B41" s="13">
        <v>13.096193</v>
      </c>
      <c r="C41" s="13">
        <v>0</v>
      </c>
      <c r="D41" s="13">
        <v>9.09</v>
      </c>
      <c r="E41" s="8">
        <f t="shared" si="1"/>
        <v>-4.0061929999999997</v>
      </c>
      <c r="F41" s="9">
        <f t="shared" si="2"/>
        <v>-0.30590515885036207</v>
      </c>
    </row>
    <row r="42" spans="1:6" s="10" customFormat="1" ht="15.95" customHeight="1" x14ac:dyDescent="0.25">
      <c r="A42" s="7" t="s">
        <v>29</v>
      </c>
      <c r="B42" s="13">
        <v>90.974977999999993</v>
      </c>
      <c r="C42" s="13">
        <v>0</v>
      </c>
      <c r="D42" s="13">
        <v>78.3</v>
      </c>
      <c r="E42" s="8">
        <f t="shared" si="1"/>
        <v>-12.674977999999996</v>
      </c>
      <c r="F42" s="9">
        <f t="shared" si="2"/>
        <v>-0.13932378197442374</v>
      </c>
    </row>
    <row r="43" spans="1:6" s="10" customFormat="1" ht="17.100000000000001" customHeight="1" x14ac:dyDescent="0.25">
      <c r="A43" s="7" t="s">
        <v>40</v>
      </c>
      <c r="B43" s="11">
        <v>19.823730999999999</v>
      </c>
      <c r="C43" s="11">
        <v>0</v>
      </c>
      <c r="D43" s="11">
        <v>10</v>
      </c>
      <c r="E43" s="8">
        <f t="shared" si="1"/>
        <v>-9.8237309999999987</v>
      </c>
      <c r="F43" s="9">
        <f t="shared" si="2"/>
        <v>-0.49555409120513183</v>
      </c>
    </row>
    <row r="44" spans="1:6" s="10" customFormat="1" ht="15.95" customHeight="1" x14ac:dyDescent="0.25">
      <c r="A44" s="15" t="s">
        <v>13</v>
      </c>
      <c r="B44" s="16">
        <f>SUM(B45:B47)</f>
        <v>130.75136400000002</v>
      </c>
      <c r="C44" s="16">
        <f>SUM(C45:C47)</f>
        <v>0</v>
      </c>
      <c r="D44" s="16">
        <f>SUM(D45:D47)</f>
        <v>122</v>
      </c>
      <c r="E44" s="16">
        <f t="shared" si="1"/>
        <v>-8.7513640000000237</v>
      </c>
      <c r="F44" s="22">
        <f t="shared" si="2"/>
        <v>-6.6931340004988571E-2</v>
      </c>
    </row>
    <row r="45" spans="1:6" s="10" customFormat="1" ht="15.95" customHeight="1" x14ac:dyDescent="0.25">
      <c r="A45" s="7" t="s">
        <v>30</v>
      </c>
      <c r="B45" s="11">
        <v>66.045911000000004</v>
      </c>
      <c r="C45" s="11">
        <v>0</v>
      </c>
      <c r="D45" s="11">
        <v>75</v>
      </c>
      <c r="E45" s="8">
        <f t="shared" si="1"/>
        <v>8.9540889999999962</v>
      </c>
      <c r="F45" s="9">
        <f t="shared" si="2"/>
        <v>0.13557370720497738</v>
      </c>
    </row>
    <row r="46" spans="1:6" s="10" customFormat="1" ht="15.95" customHeight="1" x14ac:dyDescent="0.25">
      <c r="A46" s="7" t="s">
        <v>31</v>
      </c>
      <c r="B46" s="11">
        <v>0.20255100000000001</v>
      </c>
      <c r="C46" s="11">
        <v>0</v>
      </c>
      <c r="D46" s="11">
        <v>0</v>
      </c>
      <c r="E46" s="8">
        <f t="shared" si="1"/>
        <v>-0.20255100000000001</v>
      </c>
      <c r="F46" s="9">
        <f t="shared" si="2"/>
        <v>-1</v>
      </c>
    </row>
    <row r="47" spans="1:6" s="10" customFormat="1" ht="15.95" customHeight="1" x14ac:dyDescent="0.25">
      <c r="A47" s="7" t="s">
        <v>32</v>
      </c>
      <c r="B47" s="43">
        <v>64.502902000000006</v>
      </c>
      <c r="C47" s="43">
        <v>0</v>
      </c>
      <c r="D47" s="43">
        <v>47</v>
      </c>
      <c r="E47" s="11">
        <f t="shared" si="1"/>
        <v>-17.502902000000006</v>
      </c>
      <c r="F47" s="9">
        <f t="shared" si="2"/>
        <v>-0.27135061303133312</v>
      </c>
    </row>
    <row r="48" spans="1:6" s="10" customFormat="1" ht="15.95" customHeight="1" thickBot="1" x14ac:dyDescent="0.3">
      <c r="A48" s="32" t="s">
        <v>42</v>
      </c>
      <c r="B48" s="33">
        <f>SUM(B7,B16,B24,B39)</f>
        <v>903.86508100000015</v>
      </c>
      <c r="C48" s="33">
        <f t="shared" ref="C48:D48" si="8">SUM(C7,C16,C24,C39)</f>
        <v>0</v>
      </c>
      <c r="D48" s="33">
        <f t="shared" si="8"/>
        <v>823.46999999999991</v>
      </c>
      <c r="E48" s="33">
        <f>D48-B48</f>
        <v>-80.395081000000232</v>
      </c>
      <c r="F48" s="34">
        <f>IF(B48=0,"N/A",E48/B48)</f>
        <v>-8.8945886604065216E-2</v>
      </c>
    </row>
    <row r="49" spans="1:13" s="10" customFormat="1" ht="15.95" customHeight="1" x14ac:dyDescent="0.25">
      <c r="A49" s="35" t="s">
        <v>43</v>
      </c>
      <c r="B49" s="36">
        <f>SUM(B8,B17,B25,B40)</f>
        <v>215.543387</v>
      </c>
      <c r="C49" s="36">
        <f t="shared" ref="C49:D49" si="9">SUM(C8,C17,C25,C40)</f>
        <v>0</v>
      </c>
      <c r="D49" s="36">
        <f t="shared" si="9"/>
        <v>196.91</v>
      </c>
      <c r="E49" s="37">
        <f>D49-B49</f>
        <v>-18.633386999999999</v>
      </c>
      <c r="F49" s="38">
        <f>IF(B49=0,"N/A",E49/B49)</f>
        <v>-8.6448428130156463E-2</v>
      </c>
    </row>
    <row r="50" spans="1:13" s="10" customFormat="1" ht="15.95" customHeight="1" x14ac:dyDescent="0.25">
      <c r="A50" s="39" t="s">
        <v>44</v>
      </c>
      <c r="B50" s="37">
        <f>SUM(B11,B30)</f>
        <v>225.08814000000001</v>
      </c>
      <c r="C50" s="37">
        <f t="shared" ref="C50:D50" si="10">SUM(C11,C30)</f>
        <v>0</v>
      </c>
      <c r="D50" s="37">
        <f t="shared" si="10"/>
        <v>233.87</v>
      </c>
      <c r="E50" s="37">
        <f>D50-B50</f>
        <v>8.7818599999999947</v>
      </c>
      <c r="F50" s="38">
        <f>IF(B50=0,"N/A",E50/B50)</f>
        <v>3.9015205332453298E-2</v>
      </c>
    </row>
    <row r="51" spans="1:13" s="10" customFormat="1" ht="15.95" customHeight="1" thickBot="1" x14ac:dyDescent="0.3">
      <c r="A51" s="40" t="s">
        <v>45</v>
      </c>
      <c r="B51" s="41">
        <f>SUM(B14,B19,B35,B44)</f>
        <v>463.23355400000003</v>
      </c>
      <c r="C51" s="41">
        <f t="shared" ref="C51:D51" si="11">SUM(C14,C19,C35,C44)</f>
        <v>0</v>
      </c>
      <c r="D51" s="41">
        <f t="shared" si="11"/>
        <v>392.69</v>
      </c>
      <c r="E51" s="41">
        <f>D51-B51</f>
        <v>-70.543554000000029</v>
      </c>
      <c r="F51" s="42">
        <f>IF(B51=0,"N/A",E51/B51)</f>
        <v>-0.15228506957421314</v>
      </c>
    </row>
    <row r="52" spans="1:13" s="10" customFormat="1" ht="42" customHeight="1" x14ac:dyDescent="0.25">
      <c r="A52" s="54" t="s">
        <v>48</v>
      </c>
      <c r="B52" s="54"/>
      <c r="C52" s="54"/>
      <c r="D52" s="54"/>
      <c r="E52" s="54"/>
      <c r="F52" s="54"/>
      <c r="G52" s="27"/>
    </row>
    <row r="53" spans="1:13" s="10" customFormat="1" ht="28.5" customHeight="1" x14ac:dyDescent="0.25">
      <c r="A53" s="53" t="s">
        <v>49</v>
      </c>
      <c r="B53" s="53"/>
      <c r="C53" s="53"/>
      <c r="D53" s="53"/>
      <c r="E53" s="53"/>
      <c r="F53" s="53"/>
    </row>
    <row r="54" spans="1:13" s="10" customFormat="1" ht="42" customHeight="1" x14ac:dyDescent="0.25">
      <c r="A54" s="53" t="s">
        <v>50</v>
      </c>
      <c r="B54" s="53"/>
      <c r="C54" s="53"/>
      <c r="D54" s="53"/>
      <c r="E54" s="53"/>
      <c r="F54" s="53"/>
      <c r="G54" s="52"/>
      <c r="H54" s="52"/>
      <c r="I54" s="52"/>
      <c r="J54" s="52"/>
      <c r="K54" s="52"/>
      <c r="L54" s="52"/>
      <c r="M54" s="52"/>
    </row>
    <row r="55" spans="1:13" s="10" customFormat="1" ht="27" customHeight="1" x14ac:dyDescent="0.25">
      <c r="A55" s="53" t="s">
        <v>51</v>
      </c>
      <c r="B55" s="53"/>
      <c r="C55" s="53"/>
      <c r="D55" s="53"/>
      <c r="E55" s="53"/>
      <c r="F55" s="53"/>
    </row>
    <row r="56" spans="1:13" s="10" customFormat="1" ht="27" customHeight="1" x14ac:dyDescent="0.25">
      <c r="A56" s="55" t="s">
        <v>52</v>
      </c>
      <c r="B56" s="55"/>
      <c r="C56" s="55"/>
      <c r="D56" s="55"/>
      <c r="E56" s="55"/>
      <c r="F56" s="55"/>
      <c r="G56" s="27"/>
    </row>
    <row r="57" spans="1:13" ht="45" customHeight="1" x14ac:dyDescent="0.2">
      <c r="A57" s="53" t="s">
        <v>53</v>
      </c>
      <c r="B57" s="53"/>
      <c r="C57" s="53"/>
      <c r="D57" s="53"/>
      <c r="E57" s="53"/>
      <c r="F57" s="53"/>
    </row>
    <row r="58" spans="1:13" ht="18.75" customHeight="1" x14ac:dyDescent="0.2"/>
    <row r="59" spans="1:13" x14ac:dyDescent="0.2">
      <c r="G59" s="28"/>
    </row>
  </sheetData>
  <mergeCells count="16">
    <mergeCell ref="G54:M54"/>
    <mergeCell ref="G9:H10"/>
    <mergeCell ref="A55:F55"/>
    <mergeCell ref="A57:F57"/>
    <mergeCell ref="A52:F52"/>
    <mergeCell ref="A56:F56"/>
    <mergeCell ref="A54:F54"/>
    <mergeCell ref="A53:F53"/>
    <mergeCell ref="A1:F1"/>
    <mergeCell ref="A2:F2"/>
    <mergeCell ref="A3:F3"/>
    <mergeCell ref="A4:F4"/>
    <mergeCell ref="B5:B6"/>
    <mergeCell ref="C5:C6"/>
    <mergeCell ref="D5:D6"/>
    <mergeCell ref="E5:F5"/>
  </mergeCells>
  <printOptions horizontalCentered="1"/>
  <pageMargins left="0.5" right="0.5" top="0.5" bottom="0.5" header="0.3" footer="0.3"/>
  <pageSetup scale="83" fitToHeight="0" orientation="portrait" r:id="rId1"/>
  <rowBreaks count="1" manualBreakCount="1">
    <brk id="38" max="16383" man="1"/>
  </rowBreaks>
  <ignoredErrors>
    <ignoredError sqref="B11:D11" formulaRange="1"/>
    <ignoredError sqref="E33:E47 E8 E10:E3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EHR_Div&amp;Pgm</vt:lpstr>
      <vt:lpstr>'EHR_Div&amp;Pgm'!Print_Area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Kanakkanatt, Anne M</dc:creator>
  <cp:lastModifiedBy>Jones, Thomas J</cp:lastModifiedBy>
  <cp:lastPrinted>2019-03-06T18:01:09Z</cp:lastPrinted>
  <dcterms:created xsi:type="dcterms:W3CDTF">2019-02-25T15:30:43Z</dcterms:created>
  <dcterms:modified xsi:type="dcterms:W3CDTF">2019-03-15T17:15:02Z</dcterms:modified>
</cp:coreProperties>
</file>