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tjones\Desktop\FY 2020 Extracted Excels\"/>
    </mc:Choice>
  </mc:AlternateContent>
  <xr:revisionPtr revIDLastSave="0" documentId="13_ncr:1_{2E8E874A-0BC3-4A43-A463-8FE3AB55FEE3}" xr6:coauthVersionLast="36" xr6:coauthVersionMax="36" xr10:uidLastSave="{00000000-0000-0000-0000-000000000000}"/>
  <bookViews>
    <workbookView xWindow="0" yWindow="0" windowWidth="9585" windowHeight="4155" xr2:uid="{20A48AB8-7E76-45C5-B473-690B13D801E7}"/>
  </bookViews>
  <sheets>
    <sheet name="CoSTEM - FY20 Req" sheetId="1" r:id="rId1"/>
  </sheets>
  <definedNames>
    <definedName name="_xlnm.Print_Area" localSheetId="0">'CoSTEM - FY20 Req'!$A$1:$G$50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4" i="1" l="1"/>
  <c r="F24" i="1"/>
  <c r="F25" i="1"/>
  <c r="F43" i="1" l="1"/>
  <c r="G43" i="1"/>
  <c r="F42" i="1"/>
  <c r="G42" i="1"/>
  <c r="F41" i="1"/>
  <c r="F40" i="1"/>
  <c r="F39" i="1"/>
  <c r="G39" i="1" s="1"/>
  <c r="D37" i="1"/>
  <c r="F38" i="1"/>
  <c r="E37" i="1"/>
  <c r="G38" i="1"/>
  <c r="C37" i="1"/>
  <c r="C46" i="1" s="1"/>
  <c r="E47" i="1"/>
  <c r="F34" i="1"/>
  <c r="G34" i="1"/>
  <c r="D47" i="1"/>
  <c r="F33" i="1"/>
  <c r="F32" i="1"/>
  <c r="F31" i="1"/>
  <c r="F30" i="1"/>
  <c r="G30" i="1" s="1"/>
  <c r="F29" i="1"/>
  <c r="F28" i="1"/>
  <c r="G28" i="1" s="1"/>
  <c r="F27" i="1"/>
  <c r="F26" i="1"/>
  <c r="G26" i="1" s="1"/>
  <c r="F23" i="1"/>
  <c r="G23" i="1" s="1"/>
  <c r="F22" i="1"/>
  <c r="G22" i="1" s="1"/>
  <c r="F21" i="1"/>
  <c r="F20" i="1"/>
  <c r="D17" i="1"/>
  <c r="F19" i="1"/>
  <c r="E44" i="1"/>
  <c r="C44" i="1"/>
  <c r="E17" i="1"/>
  <c r="F16" i="1"/>
  <c r="G16" i="1"/>
  <c r="F15" i="1"/>
  <c r="G15" i="1" s="1"/>
  <c r="F14" i="1"/>
  <c r="F13" i="1"/>
  <c r="F12" i="1"/>
  <c r="D11" i="1"/>
  <c r="E11" i="1"/>
  <c r="F10" i="1"/>
  <c r="G10" i="1" s="1"/>
  <c r="E8" i="1"/>
  <c r="E45" i="1"/>
  <c r="D45" i="1"/>
  <c r="F9" i="1"/>
  <c r="D8" i="1"/>
  <c r="F37" i="1" l="1"/>
  <c r="F44" i="1"/>
  <c r="G44" i="1" s="1"/>
  <c r="D36" i="1"/>
  <c r="D46" i="1"/>
  <c r="G27" i="1"/>
  <c r="G32" i="1"/>
  <c r="G12" i="1"/>
  <c r="E46" i="1"/>
  <c r="F46" i="1" s="1"/>
  <c r="G46" i="1" s="1"/>
  <c r="E36" i="1"/>
  <c r="G20" i="1"/>
  <c r="G31" i="1"/>
  <c r="G37" i="1"/>
  <c r="G40" i="1"/>
  <c r="G29" i="1"/>
  <c r="G33" i="1"/>
  <c r="D44" i="1"/>
  <c r="C45" i="1"/>
  <c r="G14" i="1"/>
  <c r="F35" i="1"/>
  <c r="G35" i="1" s="1"/>
  <c r="G9" i="1"/>
  <c r="G13" i="1"/>
  <c r="G25" i="1"/>
  <c r="G41" i="1"/>
  <c r="C11" i="1"/>
  <c r="C17" i="1"/>
  <c r="C47" i="1"/>
  <c r="F47" i="1" s="1"/>
  <c r="G19" i="1"/>
  <c r="G21" i="1"/>
  <c r="C8" i="1"/>
  <c r="C48" i="1" l="1"/>
  <c r="E48" i="1"/>
  <c r="G47" i="1"/>
  <c r="F45" i="1"/>
  <c r="G45" i="1" s="1"/>
  <c r="C36" i="1"/>
  <c r="F17" i="1"/>
  <c r="G17" i="1" s="1"/>
  <c r="D48" i="1"/>
  <c r="F11" i="1"/>
  <c r="G11" i="1" s="1"/>
  <c r="F8" i="1"/>
  <c r="G8" i="1" s="1"/>
  <c r="F48" i="1" l="1"/>
  <c r="G48" i="1" s="1"/>
  <c r="F36" i="1"/>
  <c r="G36" i="1" s="1"/>
</calcChain>
</file>

<file path=xl/sharedStrings.xml><?xml version="1.0" encoding="utf-8"?>
<sst xmlns="http://schemas.openxmlformats.org/spreadsheetml/2006/main" count="81" uniqueCount="59">
  <si>
    <t>NATIONAL SCIENCE FOUNDATION</t>
  </si>
  <si>
    <t>CoSTEM INVENTORY AND POSTDOCTORAL FELLOWSHIP PROGRAMS</t>
  </si>
  <si>
    <t>BY LEVEL OF EDUCATION</t>
  </si>
  <si>
    <t>FY 2020 BUDGET REQUEST TO CONGRESS</t>
  </si>
  <si>
    <t>(Dollars in Millions)</t>
  </si>
  <si>
    <t>FY 2018
 Actual</t>
  </si>
  <si>
    <t>FY 2019
(TBD)</t>
  </si>
  <si>
    <t>FY 2020
 Request</t>
  </si>
  <si>
    <t>FY 2020 Request
change over
FY 2018 Actuals</t>
  </si>
  <si>
    <t>Amount</t>
  </si>
  <si>
    <t>Percent</t>
  </si>
  <si>
    <t>Minority-Serving Institutions</t>
  </si>
  <si>
    <t>UG</t>
  </si>
  <si>
    <t>Historically Black Colleges and Universities Undergraduate 
   Program (HBCU-UP)</t>
  </si>
  <si>
    <t>Tribal Colleges and Universities Program (TCUP)</t>
  </si>
  <si>
    <t>Fellowships and Scholarships</t>
  </si>
  <si>
    <t>NSF Scholarships in STEM (S-STEM) (H-1B)</t>
  </si>
  <si>
    <t>Robert Noyce Scholarship (Noyce) Program</t>
  </si>
  <si>
    <t>G</t>
  </si>
  <si>
    <t>Cybercorps®: Scholarship for Service (SFS)</t>
  </si>
  <si>
    <t>Graduate Research Fellowship Program (GRFP)</t>
  </si>
  <si>
    <t>Other Grant Programs</t>
  </si>
  <si>
    <t>K-12</t>
  </si>
  <si>
    <t>Innovative Technology Experiences for Teachers and 
   Students (ITEST) (H1-B)</t>
  </si>
  <si>
    <t>Advanced Technological Education (ATE)</t>
  </si>
  <si>
    <t>Emerging Frontiers in Research and Innovation (EFRI) 
   Research Experience and Mentoring (REM)</t>
  </si>
  <si>
    <t>Harnessing the Data Revolution (HDR): Data Science 
   Corps (DSC)</t>
  </si>
  <si>
    <t>Improving Undergraduate STEM Education (IUSE)</t>
  </si>
  <si>
    <t>International Research Experiences for Students (IRES)</t>
  </si>
  <si>
    <t>Louis Stokes Alliances for Minority Participation (LSAMP)</t>
  </si>
  <si>
    <t>Research Experiences for Undergraduates (REU) - Sites 
   and Supplements</t>
  </si>
  <si>
    <t>Research Experiences for Teachers (RET) in Engineering 
   and Computer Science</t>
  </si>
  <si>
    <t>Alliances for Graduate Education and the Professoriate 
   (AGEP)</t>
  </si>
  <si>
    <t>Training-based Workforce Development for Advanced
   Cyberinfrastructure (CyberTraining)</t>
  </si>
  <si>
    <t>O&amp;I</t>
  </si>
  <si>
    <t>Excellence Awards in Science and Engineering  (EASE)</t>
  </si>
  <si>
    <t>NSF Postdoctoral Programs</t>
  </si>
  <si>
    <t>Astronomy and Astrophysics Postdoctoral
   Fellowships (AAPF)</t>
  </si>
  <si>
    <t>Geosciences Postdoctoral Fellowships</t>
  </si>
  <si>
    <t>Mathematical Sciences Postdoctoral Research
    Fellowships (MSPRF)</t>
  </si>
  <si>
    <t>Postdoctoral Research Fellowships in Biology (PRFB)</t>
  </si>
  <si>
    <t>SPRF-Broadening Participation</t>
  </si>
  <si>
    <t>SPRF-Fundamental Research</t>
  </si>
  <si>
    <t>K-12 STEM Education Programs (K-12) Subtotal</t>
  </si>
  <si>
    <t>Undergraduate STEM Education Programs (UG) Subtotal</t>
  </si>
  <si>
    <t>Graduate and Professional STEM Education Programs
   (G) Subtotal</t>
  </si>
  <si>
    <t>Outreach and Informal STEM Education Programs
   (O&amp;I) Subtotal</t>
  </si>
  <si>
    <t xml:space="preserve">Total, NSF STEM Education </t>
  </si>
  <si>
    <t>[20.00]</t>
  </si>
  <si>
    <t>NSF Research Traineeship (NRT)</t>
  </si>
  <si>
    <r>
      <t>Computer Science for All (CSforAll)</t>
    </r>
    <r>
      <rPr>
        <vertAlign val="superscript"/>
        <sz val="11"/>
        <color indexed="8"/>
        <rFont val="Arial"/>
        <family val="2"/>
      </rPr>
      <t>1</t>
    </r>
  </si>
  <si>
    <r>
      <t>STEM + Computing (STEM+C) Partnerships</t>
    </r>
    <r>
      <rPr>
        <vertAlign val="superscript"/>
        <sz val="11"/>
        <color indexed="8"/>
        <rFont val="Arial"/>
        <family val="2"/>
      </rPr>
      <t>1</t>
    </r>
  </si>
  <si>
    <r>
      <t>Hispanic Serving Institutions Program (HSI Program)</t>
    </r>
    <r>
      <rPr>
        <vertAlign val="superscript"/>
        <sz val="11"/>
        <color indexed="8"/>
        <rFont val="Arial"/>
        <family val="2"/>
      </rPr>
      <t>2</t>
    </r>
  </si>
  <si>
    <t>Big Idea: NSF INCLUDES</t>
  </si>
  <si>
    <t>Subtotal, Above Categories (CoSTEM Inventory)
   Programs)</t>
  </si>
  <si>
    <t>Discovery Research PreK-12 (DRK-12)</t>
  </si>
  <si>
    <t>Advancing Informal STEM Learning (AISL)</t>
  </si>
  <si>
    <r>
      <rPr>
        <vertAlign val="superscript"/>
        <sz val="10"/>
        <rFont val="Arial"/>
        <family val="2"/>
      </rPr>
      <t>1</t>
    </r>
    <r>
      <rPr>
        <sz val="10"/>
        <rFont val="Arial"/>
        <family val="2"/>
      </rPr>
      <t xml:space="preserve"> In FY 2018, $10.0 million in EHR funding for CSforAll was supported as a component of STEM+C and $10.0 million in R&amp;RA funding was provided by CISE. The total FY 2018 Actual is shown for comparison purposes only. In FY 2020, CISE continues its investment in CSforAll. Within EHR in FY 2020, funding for STEM+C moves to implement CSforAll as a freestanding program and to expand EHR's computer science education portfolio through existing programs. </t>
    </r>
  </si>
  <si>
    <r>
      <rPr>
        <vertAlign val="superscript"/>
        <sz val="10"/>
        <color theme="1"/>
        <rFont val="Arial"/>
        <family val="2"/>
      </rPr>
      <t>2</t>
    </r>
    <r>
      <rPr>
        <sz val="10"/>
        <color theme="1"/>
        <rFont val="Arial"/>
        <family val="2"/>
      </rPr>
      <t xml:space="preserve"> In FY 2017, the HSI Program was funded at $15.0 million within the Integrative Activities budget. These funds were carried over into FY 2018, and supported awards made in FY 2018 ($15.03 million). EHR is responsible for the management of this program.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</si>
</sst>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164" formatCode="&quot;$&quot;#,##0.00;\-&quot;$&quot;#,##0.00;&quot;-&quot;??"/>
    <numFmt numFmtId="165" formatCode="0.0%;\-0.0%;&quot;-&quot;??"/>
    <numFmt numFmtId="166" formatCode="#,##0.00;\-#,##0.00;&quot;-&quot;??"/>
    <numFmt numFmtId="167" formatCode="[$-10409]#,##0.00;\-#,##0.00"/>
    <numFmt numFmtId="168" formatCode="#,##0.00000_);\(#,##0.00000\)"/>
    <numFmt numFmtId="169" formatCode="0.0%"/>
  </numFmts>
  <fonts count="22" x14ac:knownFonts="1">
    <font>
      <sz val="10"/>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1"/>
      <name val="Arial"/>
      <family val="2"/>
    </font>
    <font>
      <sz val="10"/>
      <name val="Arial"/>
      <family val="2"/>
    </font>
    <font>
      <sz val="11"/>
      <name val="Arial"/>
      <family val="2"/>
    </font>
    <font>
      <b/>
      <sz val="11"/>
      <color indexed="8"/>
      <name val="Arial"/>
      <family val="2"/>
    </font>
    <font>
      <b/>
      <sz val="11"/>
      <color theme="1"/>
      <name val="Arial"/>
      <family val="2"/>
    </font>
    <font>
      <sz val="11"/>
      <color indexed="8"/>
      <name val="Arial"/>
      <family val="2"/>
    </font>
    <font>
      <sz val="11"/>
      <color theme="1"/>
      <name val="Arial"/>
      <family val="2"/>
    </font>
    <font>
      <sz val="9"/>
      <name val="Arial"/>
      <family val="2"/>
    </font>
    <font>
      <vertAlign val="superscript"/>
      <sz val="11"/>
      <color indexed="8"/>
      <name val="Arial"/>
      <family val="2"/>
    </font>
    <font>
      <sz val="11"/>
      <color rgb="FFFF0000"/>
      <name val="Arial"/>
      <family val="2"/>
    </font>
    <font>
      <sz val="10"/>
      <color rgb="FFFF0000"/>
      <name val="Arial"/>
      <family val="2"/>
    </font>
    <font>
      <strike/>
      <sz val="9"/>
      <color rgb="FFFF0000"/>
      <name val="Arial"/>
      <family val="2"/>
    </font>
    <font>
      <i/>
      <sz val="11"/>
      <name val="Arial"/>
      <family val="2"/>
    </font>
    <font>
      <b/>
      <sz val="11"/>
      <color rgb="FFFF0000"/>
      <name val="Calibri"/>
      <family val="2"/>
      <scheme val="minor"/>
    </font>
    <font>
      <vertAlign val="superscript"/>
      <sz val="10"/>
      <name val="Arial"/>
      <family val="2"/>
    </font>
    <font>
      <vertAlign val="superscript"/>
      <sz val="10"/>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auto="1"/>
      </right>
      <top style="medium">
        <color auto="1"/>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auto="1"/>
      </right>
      <top style="medium">
        <color indexed="64"/>
      </top>
      <bottom/>
      <diagonal/>
    </border>
  </borders>
  <cellStyleXfs count="3">
    <xf numFmtId="0" fontId="0" fillId="0" borderId="0"/>
    <xf numFmtId="0" fontId="5" fillId="0" borderId="0"/>
    <xf numFmtId="9" fontId="4" fillId="0" borderId="0" applyFont="0" applyFill="0" applyBorder="0" applyAlignment="0" applyProtection="0"/>
  </cellStyleXfs>
  <cellXfs count="91">
    <xf numFmtId="0" fontId="0" fillId="0" borderId="0" xfId="0"/>
    <xf numFmtId="0" fontId="6" fillId="0" borderId="8" xfId="1" applyFont="1" applyFill="1" applyBorder="1" applyAlignment="1" applyProtection="1">
      <alignment horizontal="right" readingOrder="1"/>
      <protection locked="0"/>
    </xf>
    <xf numFmtId="0" fontId="8" fillId="0" borderId="11" xfId="1" applyFont="1" applyFill="1" applyBorder="1" applyAlignment="1">
      <alignment horizontal="center" vertical="top"/>
    </xf>
    <xf numFmtId="166" fontId="8" fillId="0" borderId="12" xfId="1" applyNumberFormat="1" applyFont="1" applyFill="1" applyBorder="1" applyAlignment="1">
      <alignment vertical="top"/>
    </xf>
    <xf numFmtId="165" fontId="12" fillId="0" borderId="13" xfId="1" applyNumberFormat="1" applyFont="1" applyFill="1" applyBorder="1" applyAlignment="1">
      <alignment horizontal="right" vertical="top"/>
    </xf>
    <xf numFmtId="0" fontId="8" fillId="0" borderId="9" xfId="1" applyFont="1" applyFill="1" applyBorder="1" applyAlignment="1">
      <alignment horizontal="center" vertical="top"/>
    </xf>
    <xf numFmtId="166" fontId="8" fillId="0" borderId="0" xfId="1" applyNumberFormat="1" applyFont="1" applyFill="1" applyBorder="1" applyAlignment="1">
      <alignment vertical="top"/>
    </xf>
    <xf numFmtId="0" fontId="8" fillId="0" borderId="0" xfId="0" applyFont="1"/>
    <xf numFmtId="165" fontId="12" fillId="0" borderId="17" xfId="1" applyNumberFormat="1" applyFont="1" applyFill="1" applyBorder="1" applyAlignment="1">
      <alignment horizontal="right" vertical="top"/>
    </xf>
    <xf numFmtId="0" fontId="11" fillId="0" borderId="0" xfId="1" applyFont="1" applyFill="1" applyBorder="1" applyAlignment="1" applyProtection="1">
      <alignment vertical="top"/>
      <protection locked="0"/>
    </xf>
    <xf numFmtId="0" fontId="11" fillId="0" borderId="0" xfId="1" applyFont="1" applyFill="1" applyBorder="1" applyAlignment="1" applyProtection="1">
      <alignment vertical="top" wrapText="1" readingOrder="1"/>
      <protection locked="0"/>
    </xf>
    <xf numFmtId="0" fontId="11" fillId="2" borderId="9" xfId="1" applyFont="1" applyFill="1" applyBorder="1" applyAlignment="1" applyProtection="1">
      <alignment horizontal="center" wrapText="1" readingOrder="1"/>
      <protection locked="0"/>
    </xf>
    <xf numFmtId="0" fontId="9" fillId="2" borderId="10" xfId="1" applyFont="1" applyFill="1" applyBorder="1" applyAlignment="1" applyProtection="1">
      <alignment wrapText="1" readingOrder="1"/>
      <protection locked="0"/>
    </xf>
    <xf numFmtId="0" fontId="13" fillId="0" borderId="0" xfId="0" applyFont="1" applyAlignment="1">
      <alignment horizontal="right"/>
    </xf>
    <xf numFmtId="164" fontId="6" fillId="0" borderId="15" xfId="1" applyNumberFormat="1" applyFont="1" applyFill="1" applyBorder="1" applyAlignment="1"/>
    <xf numFmtId="165" fontId="10" fillId="0" borderId="16" xfId="1" applyNumberFormat="1" applyFont="1" applyFill="1" applyBorder="1" applyAlignment="1">
      <alignment horizontal="right"/>
    </xf>
    <xf numFmtId="0" fontId="8" fillId="0" borderId="0" xfId="0" applyFont="1" applyAlignment="1"/>
    <xf numFmtId="164" fontId="13" fillId="0" borderId="0" xfId="0" applyNumberFormat="1" applyFont="1" applyAlignment="1"/>
    <xf numFmtId="0" fontId="13" fillId="0" borderId="0" xfId="0" applyFont="1" applyAlignment="1"/>
    <xf numFmtId="164" fontId="6" fillId="0" borderId="15" xfId="1" applyNumberFormat="1" applyFont="1" applyFill="1" applyBorder="1" applyAlignment="1">
      <alignment vertical="top"/>
    </xf>
    <xf numFmtId="165" fontId="10" fillId="0" borderId="16" xfId="1" applyNumberFormat="1" applyFont="1" applyFill="1" applyBorder="1" applyAlignment="1">
      <alignment horizontal="right" vertical="top"/>
    </xf>
    <xf numFmtId="166" fontId="13" fillId="0" borderId="0" xfId="0" applyNumberFormat="1" applyFont="1" applyAlignment="1"/>
    <xf numFmtId="167" fontId="13" fillId="0" borderId="0" xfId="0" applyNumberFormat="1" applyFont="1" applyAlignment="1"/>
    <xf numFmtId="0" fontId="5" fillId="0" borderId="0" xfId="1" applyFill="1"/>
    <xf numFmtId="0" fontId="12" fillId="0" borderId="0" xfId="1" applyFont="1" applyFill="1"/>
    <xf numFmtId="166" fontId="11" fillId="0" borderId="0" xfId="1" applyNumberFormat="1" applyFont="1" applyFill="1" applyBorder="1" applyAlignment="1" applyProtection="1">
      <alignment vertical="top"/>
      <protection locked="0"/>
    </xf>
    <xf numFmtId="167" fontId="11" fillId="0" borderId="12" xfId="1" applyNumberFormat="1" applyFont="1" applyFill="1" applyBorder="1" applyAlignment="1" applyProtection="1">
      <alignment vertical="top"/>
      <protection locked="0"/>
    </xf>
    <xf numFmtId="166" fontId="11" fillId="0" borderId="10" xfId="1" applyNumberFormat="1" applyFont="1" applyFill="1" applyBorder="1" applyAlignment="1" applyProtection="1">
      <alignment vertical="top"/>
      <protection locked="0"/>
    </xf>
    <xf numFmtId="167" fontId="11" fillId="0" borderId="0" xfId="1" applyNumberFormat="1" applyFont="1" applyFill="1" applyBorder="1" applyAlignment="1" applyProtection="1">
      <alignment vertical="top"/>
      <protection locked="0"/>
    </xf>
    <xf numFmtId="166" fontId="11" fillId="0" borderId="0" xfId="1" applyNumberFormat="1" applyFont="1" applyFill="1" applyBorder="1" applyAlignment="1" applyProtection="1">
      <alignment horizontal="right" vertical="top"/>
      <protection locked="0"/>
    </xf>
    <xf numFmtId="0" fontId="11" fillId="0" borderId="0" xfId="1" applyFont="1" applyFill="1" applyBorder="1" applyAlignment="1" applyProtection="1">
      <alignment vertical="top" wrapText="1"/>
      <protection locked="0"/>
    </xf>
    <xf numFmtId="166" fontId="11" fillId="0" borderId="12" xfId="1" applyNumberFormat="1" applyFont="1" applyFill="1" applyBorder="1" applyAlignment="1" applyProtection="1">
      <alignment vertical="top"/>
      <protection locked="0"/>
    </xf>
    <xf numFmtId="166" fontId="8" fillId="0" borderId="0" xfId="1" applyNumberFormat="1" applyFont="1" applyFill="1" applyBorder="1" applyAlignment="1" applyProtection="1">
      <alignment vertical="top"/>
      <protection locked="0"/>
    </xf>
    <xf numFmtId="0" fontId="8" fillId="0" borderId="0" xfId="0" applyFont="1" applyFill="1" applyAlignment="1">
      <alignment vertical="top"/>
    </xf>
    <xf numFmtId="0" fontId="15" fillId="0" borderId="0" xfId="0" applyFont="1" applyFill="1" applyAlignment="1"/>
    <xf numFmtId="0" fontId="15" fillId="0" borderId="0" xfId="0" applyFont="1" applyAlignment="1">
      <alignment vertical="top"/>
    </xf>
    <xf numFmtId="0" fontId="8" fillId="0" borderId="0" xfId="0" applyFont="1" applyFill="1" applyAlignment="1"/>
    <xf numFmtId="0" fontId="0" fillId="0" borderId="0" xfId="0" applyAlignment="1"/>
    <xf numFmtId="164" fontId="6" fillId="2" borderId="4" xfId="1" applyNumberFormat="1" applyFont="1" applyFill="1" applyBorder="1" applyAlignment="1"/>
    <xf numFmtId="165" fontId="10" fillId="2" borderId="5" xfId="1" applyNumberFormat="1" applyFont="1" applyFill="1" applyBorder="1" applyAlignment="1">
      <alignment horizontal="right"/>
    </xf>
    <xf numFmtId="164" fontId="6" fillId="2" borderId="15" xfId="1" applyNumberFormat="1" applyFont="1" applyFill="1" applyBorder="1" applyAlignment="1"/>
    <xf numFmtId="165" fontId="10" fillId="2" borderId="16" xfId="1" applyNumberFormat="1" applyFont="1" applyFill="1" applyBorder="1" applyAlignment="1">
      <alignment horizontal="right"/>
    </xf>
    <xf numFmtId="0" fontId="15" fillId="0" borderId="0" xfId="0" applyFont="1" applyAlignment="1"/>
    <xf numFmtId="165" fontId="10" fillId="2" borderId="17" xfId="1" applyNumberFormat="1" applyFont="1" applyFill="1" applyBorder="1" applyAlignment="1">
      <alignment horizontal="right"/>
    </xf>
    <xf numFmtId="0" fontId="13" fillId="0" borderId="0" xfId="0" applyFont="1" applyFill="1" applyAlignment="1"/>
    <xf numFmtId="7" fontId="13" fillId="0" borderId="0" xfId="0" applyNumberFormat="1" applyFont="1" applyAlignment="1"/>
    <xf numFmtId="164" fontId="6" fillId="3" borderId="7" xfId="1" applyNumberFormat="1" applyFont="1" applyFill="1" applyBorder="1" applyAlignment="1"/>
    <xf numFmtId="165" fontId="10" fillId="3" borderId="19" xfId="1" applyNumberFormat="1" applyFont="1" applyFill="1" applyBorder="1" applyAlignment="1">
      <alignment horizontal="right"/>
    </xf>
    <xf numFmtId="164" fontId="6" fillId="2" borderId="10" xfId="1" applyNumberFormat="1" applyFont="1" applyFill="1" applyBorder="1" applyAlignment="1"/>
    <xf numFmtId="169" fontId="6" fillId="3" borderId="19" xfId="2" applyNumberFormat="1" applyFont="1" applyFill="1" applyBorder="1" applyAlignment="1"/>
    <xf numFmtId="0" fontId="3" fillId="0" borderId="0" xfId="1" applyFont="1" applyFill="1"/>
    <xf numFmtId="0" fontId="11" fillId="0" borderId="10" xfId="1" applyFont="1" applyFill="1" applyBorder="1" applyAlignment="1" applyProtection="1">
      <alignment vertical="top" wrapText="1" readingOrder="1"/>
      <protection locked="0"/>
    </xf>
    <xf numFmtId="0" fontId="8" fillId="0" borderId="0" xfId="1" applyFont="1" applyFill="1" applyBorder="1" applyAlignment="1" applyProtection="1">
      <alignment vertical="top" wrapText="1" readingOrder="1"/>
      <protection locked="0"/>
    </xf>
    <xf numFmtId="166" fontId="18" fillId="0" borderId="0" xfId="1" applyNumberFormat="1" applyFont="1" applyFill="1" applyBorder="1" applyAlignment="1" applyProtection="1">
      <alignment horizontal="right" vertical="top"/>
      <protection locked="0"/>
    </xf>
    <xf numFmtId="165" fontId="8" fillId="0" borderId="13" xfId="1" applyNumberFormat="1" applyFont="1" applyFill="1" applyBorder="1" applyAlignment="1">
      <alignment horizontal="right" vertical="top"/>
    </xf>
    <xf numFmtId="0" fontId="11" fillId="0" borderId="20" xfId="1" applyFont="1" applyFill="1" applyBorder="1" applyAlignment="1" applyProtection="1">
      <alignment horizontal="center" vertical="top" readingOrder="1"/>
      <protection locked="0"/>
    </xf>
    <xf numFmtId="0" fontId="8" fillId="0" borderId="11" xfId="1" applyFont="1" applyFill="1" applyBorder="1" applyAlignment="1">
      <alignment vertical="top"/>
    </xf>
    <xf numFmtId="0" fontId="16" fillId="0" borderId="0" xfId="0" applyFont="1" applyFill="1" applyAlignment="1"/>
    <xf numFmtId="164" fontId="13" fillId="0" borderId="0" xfId="0" applyNumberFormat="1" applyFont="1" applyFill="1" applyAlignment="1"/>
    <xf numFmtId="166" fontId="13" fillId="0" borderId="0" xfId="0" applyNumberFormat="1" applyFont="1" applyFill="1" applyAlignment="1"/>
    <xf numFmtId="167" fontId="13" fillId="0" borderId="0" xfId="0" applyNumberFormat="1" applyFont="1" applyFill="1" applyAlignment="1"/>
    <xf numFmtId="168" fontId="13" fillId="0" borderId="0" xfId="0" applyNumberFormat="1" applyFont="1" applyFill="1" applyAlignment="1"/>
    <xf numFmtId="7" fontId="13" fillId="0" borderId="0" xfId="0" applyNumberFormat="1" applyFont="1" applyFill="1" applyAlignment="1"/>
    <xf numFmtId="0" fontId="0" fillId="0" borderId="0" xfId="0" applyFill="1" applyAlignment="1"/>
    <xf numFmtId="0" fontId="6" fillId="0" borderId="1" xfId="1" applyFont="1" applyFill="1" applyBorder="1" applyAlignment="1" applyProtection="1">
      <alignment horizontal="right" readingOrder="1"/>
      <protection locked="0"/>
    </xf>
    <xf numFmtId="0" fontId="6" fillId="0" borderId="3" xfId="1" applyFont="1" applyFill="1" applyBorder="1" applyAlignment="1" applyProtection="1">
      <alignment horizontal="center" wrapText="1" readingOrder="1"/>
      <protection locked="0"/>
    </xf>
    <xf numFmtId="0" fontId="6" fillId="0" borderId="21" xfId="1" applyFont="1" applyFill="1" applyBorder="1" applyAlignment="1" applyProtection="1">
      <alignment horizontal="center" wrapText="1" readingOrder="1"/>
      <protection locked="0"/>
    </xf>
    <xf numFmtId="0" fontId="9" fillId="2" borderId="9" xfId="1" applyFont="1" applyFill="1" applyBorder="1" applyAlignment="1" applyProtection="1">
      <alignment horizontal="left" wrapText="1" readingOrder="1"/>
      <protection locked="0"/>
    </xf>
    <xf numFmtId="0" fontId="9" fillId="2" borderId="10" xfId="1" applyFont="1" applyFill="1" applyBorder="1" applyAlignment="1" applyProtection="1">
      <alignment horizontal="left" wrapText="1" readingOrder="1"/>
      <protection locked="0"/>
    </xf>
    <xf numFmtId="0" fontId="9" fillId="2" borderId="14" xfId="1" applyFont="1" applyFill="1" applyBorder="1" applyAlignment="1" applyProtection="1">
      <alignment horizontal="left" wrapText="1" readingOrder="1"/>
      <protection locked="0"/>
    </xf>
    <xf numFmtId="0" fontId="9" fillId="2" borderId="15" xfId="1" applyFont="1" applyFill="1" applyBorder="1" applyAlignment="1" applyProtection="1">
      <alignment horizontal="left" wrapText="1" readingOrder="1"/>
      <protection locked="0"/>
    </xf>
    <xf numFmtId="0" fontId="6" fillId="0" borderId="0" xfId="1" applyFont="1" applyFill="1" applyAlignment="1" applyProtection="1">
      <alignment horizontal="center" vertical="top" wrapText="1" readingOrder="1"/>
      <protection locked="0"/>
    </xf>
    <xf numFmtId="0" fontId="7" fillId="0" borderId="1" xfId="1" applyFont="1" applyFill="1" applyBorder="1" applyAlignment="1" applyProtection="1">
      <alignment horizontal="center" vertical="top" wrapText="1" readingOrder="1"/>
      <protection locked="0"/>
    </xf>
    <xf numFmtId="0" fontId="8" fillId="0" borderId="2" xfId="1" applyFont="1" applyFill="1" applyBorder="1" applyAlignment="1" applyProtection="1">
      <alignment horizontal="left" wrapText="1" readingOrder="1"/>
      <protection locked="0"/>
    </xf>
    <xf numFmtId="0" fontId="8" fillId="0" borderId="6" xfId="1" applyFont="1" applyFill="1" applyBorder="1" applyAlignment="1" applyProtection="1">
      <alignment horizontal="left" wrapText="1" readingOrder="1"/>
      <protection locked="0"/>
    </xf>
    <xf numFmtId="0" fontId="8" fillId="0" borderId="3" xfId="1" applyFont="1" applyFill="1" applyBorder="1" applyAlignment="1" applyProtection="1">
      <alignment horizontal="center" readingOrder="1"/>
      <protection locked="0"/>
    </xf>
    <xf numFmtId="0" fontId="8" fillId="0" borderId="1" xfId="1" applyFont="1" applyFill="1" applyBorder="1" applyAlignment="1" applyProtection="1">
      <alignment horizontal="center" readingOrder="1"/>
      <protection locked="0"/>
    </xf>
    <xf numFmtId="0" fontId="6" fillId="0" borderId="3" xfId="1" applyFont="1" applyFill="1" applyBorder="1" applyAlignment="1" applyProtection="1">
      <alignment horizontal="right" wrapText="1" readingOrder="1"/>
      <protection locked="0"/>
    </xf>
    <xf numFmtId="0" fontId="6" fillId="0" borderId="1" xfId="1" applyFont="1" applyFill="1" applyBorder="1" applyAlignment="1" applyProtection="1">
      <alignment horizontal="right" wrapText="1" readingOrder="1"/>
      <protection locked="0"/>
    </xf>
    <xf numFmtId="0" fontId="19" fillId="0" borderId="0" xfId="1" applyFont="1" applyFill="1" applyAlignment="1">
      <alignment horizontal="left" vertical="top" wrapText="1"/>
    </xf>
    <xf numFmtId="0" fontId="17" fillId="0" borderId="0" xfId="1" applyFont="1" applyFill="1" applyAlignment="1">
      <alignment horizontal="left" wrapText="1"/>
    </xf>
    <xf numFmtId="0" fontId="9" fillId="2" borderId="14" xfId="1" applyFont="1" applyFill="1" applyBorder="1" applyAlignment="1" applyProtection="1">
      <alignment horizontal="left" readingOrder="1"/>
      <protection locked="0"/>
    </xf>
    <xf numFmtId="0" fontId="9" fillId="2" borderId="15" xfId="1" applyFont="1" applyFill="1" applyBorder="1" applyAlignment="1" applyProtection="1">
      <alignment horizontal="left" readingOrder="1"/>
      <protection locked="0"/>
    </xf>
    <xf numFmtId="0" fontId="9" fillId="3" borderId="18" xfId="1" applyFont="1" applyFill="1" applyBorder="1" applyAlignment="1" applyProtection="1">
      <alignment horizontal="left" wrapText="1" readingOrder="1"/>
      <protection locked="0"/>
    </xf>
    <xf numFmtId="0" fontId="9" fillId="3" borderId="7" xfId="1" applyFont="1" applyFill="1" applyBorder="1" applyAlignment="1" applyProtection="1">
      <alignment horizontal="left" wrapText="1" readingOrder="1"/>
      <protection locked="0"/>
    </xf>
    <xf numFmtId="0" fontId="9" fillId="0" borderId="14" xfId="1" applyFont="1" applyFill="1" applyBorder="1" applyAlignment="1" applyProtection="1">
      <alignment horizontal="left" readingOrder="1"/>
      <protection locked="0"/>
    </xf>
    <xf numFmtId="0" fontId="9" fillId="0" borderId="15" xfId="1" applyFont="1" applyFill="1" applyBorder="1" applyAlignment="1" applyProtection="1">
      <alignment horizontal="left" readingOrder="1"/>
      <protection locked="0"/>
    </xf>
    <xf numFmtId="0" fontId="9" fillId="0" borderId="14" xfId="1" applyFont="1" applyFill="1" applyBorder="1" applyAlignment="1" applyProtection="1">
      <alignment horizontal="left" wrapText="1" readingOrder="1"/>
      <protection locked="0"/>
    </xf>
    <xf numFmtId="0" fontId="9" fillId="0" borderId="15" xfId="1" applyFont="1" applyFill="1" applyBorder="1" applyAlignment="1" applyProtection="1">
      <alignment horizontal="left" wrapText="1" readingOrder="1"/>
      <protection locked="0"/>
    </xf>
    <xf numFmtId="0" fontId="7" fillId="0" borderId="0" xfId="1" applyFont="1" applyFill="1" applyBorder="1" applyAlignment="1">
      <alignment horizontal="left" vertical="top" wrapText="1"/>
    </xf>
    <xf numFmtId="0" fontId="2" fillId="0" borderId="0" xfId="1" applyFont="1" applyFill="1" applyAlignment="1">
      <alignment horizontal="left" vertical="top" wrapText="1"/>
    </xf>
  </cellXfs>
  <cellStyles count="3">
    <cellStyle name="Normal" xfId="0" builtinId="0"/>
    <cellStyle name="Normal 4" xfId="1" xr:uid="{B0637CE0-BCFE-42A6-BF66-80CB012B95D0}"/>
    <cellStyle name="Percent 3" xfId="2" xr:uid="{9384536E-759D-426A-A5F4-3D236D3C14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68202-8F73-4881-86BB-3B0DD93E306E}">
  <sheetPr>
    <tabColor rgb="FF00B050"/>
    <pageSetUpPr fitToPage="1"/>
  </sheetPr>
  <dimension ref="A1:S57"/>
  <sheetViews>
    <sheetView showGridLines="0" tabSelected="1" zoomScaleNormal="100" workbookViewId="0">
      <selection activeCell="J15" sqref="J15"/>
    </sheetView>
  </sheetViews>
  <sheetFormatPr defaultColWidth="9.140625" defaultRowHeight="15" x14ac:dyDescent="0.25"/>
  <cols>
    <col min="1" max="1" width="9.140625" style="23"/>
    <col min="2" max="2" width="55.7109375" style="23" customWidth="1"/>
    <col min="3" max="3" width="10.7109375" style="23" customWidth="1"/>
    <col min="4" max="5" width="10.7109375" style="24" customWidth="1"/>
    <col min="6" max="7" width="10.7109375" style="23" customWidth="1"/>
    <col min="8" max="11" width="9.140625" style="7"/>
    <col min="12" max="12" width="13.28515625" style="7" customWidth="1"/>
    <col min="13" max="16384" width="9.140625" style="7"/>
  </cols>
  <sheetData>
    <row r="1" spans="1:16" s="33" customFormat="1" ht="15" customHeight="1" x14ac:dyDescent="0.2">
      <c r="A1" s="71" t="s">
        <v>0</v>
      </c>
      <c r="B1" s="71"/>
      <c r="C1" s="71"/>
      <c r="D1" s="71"/>
      <c r="E1" s="71"/>
      <c r="F1" s="71"/>
      <c r="G1" s="71"/>
    </row>
    <row r="2" spans="1:16" s="33" customFormat="1" ht="15" customHeight="1" x14ac:dyDescent="0.2">
      <c r="A2" s="71" t="s">
        <v>1</v>
      </c>
      <c r="B2" s="71"/>
      <c r="C2" s="71"/>
      <c r="D2" s="71"/>
      <c r="E2" s="71"/>
      <c r="F2" s="71"/>
      <c r="G2" s="71"/>
    </row>
    <row r="3" spans="1:16" s="33" customFormat="1" ht="15" customHeight="1" x14ac:dyDescent="0.2">
      <c r="A3" s="71" t="s">
        <v>2</v>
      </c>
      <c r="B3" s="71"/>
      <c r="C3" s="71"/>
      <c r="D3" s="71"/>
      <c r="E3" s="71"/>
      <c r="F3" s="71"/>
      <c r="G3" s="71"/>
    </row>
    <row r="4" spans="1:16" s="33" customFormat="1" ht="15" customHeight="1" x14ac:dyDescent="0.2">
      <c r="A4" s="71" t="s">
        <v>3</v>
      </c>
      <c r="B4" s="71"/>
      <c r="C4" s="71"/>
      <c r="D4" s="71"/>
      <c r="E4" s="71"/>
      <c r="F4" s="71"/>
      <c r="G4" s="71"/>
    </row>
    <row r="5" spans="1:16" s="33" customFormat="1" ht="15" customHeight="1" thickBot="1" x14ac:dyDescent="0.25">
      <c r="A5" s="72" t="s">
        <v>4</v>
      </c>
      <c r="B5" s="72"/>
      <c r="C5" s="72"/>
      <c r="D5" s="72"/>
      <c r="E5" s="72"/>
      <c r="F5" s="72"/>
      <c r="G5" s="72"/>
    </row>
    <row r="6" spans="1:16" s="36" customFormat="1" ht="45" customHeight="1" x14ac:dyDescent="0.25">
      <c r="A6" s="73"/>
      <c r="B6" s="75"/>
      <c r="C6" s="77" t="s">
        <v>5</v>
      </c>
      <c r="D6" s="77" t="s">
        <v>6</v>
      </c>
      <c r="E6" s="77" t="s">
        <v>7</v>
      </c>
      <c r="F6" s="65" t="s">
        <v>8</v>
      </c>
      <c r="G6" s="66"/>
      <c r="H6" s="34"/>
    </row>
    <row r="7" spans="1:16" s="36" customFormat="1" ht="15.75" thickBot="1" x14ac:dyDescent="0.3">
      <c r="A7" s="74"/>
      <c r="B7" s="76"/>
      <c r="C7" s="78"/>
      <c r="D7" s="78"/>
      <c r="E7" s="78"/>
      <c r="F7" s="64" t="s">
        <v>9</v>
      </c>
      <c r="G7" s="1" t="s">
        <v>10</v>
      </c>
      <c r="J7" s="37"/>
      <c r="K7" s="37"/>
      <c r="L7" s="37"/>
      <c r="M7" s="37"/>
      <c r="N7" s="37"/>
      <c r="O7" s="37"/>
      <c r="P7" s="37"/>
    </row>
    <row r="8" spans="1:16" s="36" customFormat="1" ht="15" customHeight="1" x14ac:dyDescent="0.25">
      <c r="A8" s="67" t="s">
        <v>11</v>
      </c>
      <c r="B8" s="68"/>
      <c r="C8" s="38">
        <f t="shared" ref="C8:E8" si="0">SUM(C9:C10)</f>
        <v>48.916549000000003</v>
      </c>
      <c r="D8" s="38">
        <f t="shared" si="0"/>
        <v>0</v>
      </c>
      <c r="E8" s="38">
        <f t="shared" si="0"/>
        <v>46.2</v>
      </c>
      <c r="F8" s="38">
        <f>E8-C8</f>
        <v>-2.7165490000000005</v>
      </c>
      <c r="G8" s="39">
        <f>IF($C8=0,"N/A  ",F8/C8)</f>
        <v>-5.553435505027144E-2</v>
      </c>
      <c r="J8" s="37"/>
      <c r="K8" s="37"/>
      <c r="L8" s="37"/>
      <c r="M8" s="37"/>
      <c r="N8" s="37"/>
      <c r="O8" s="37"/>
      <c r="P8" s="37"/>
    </row>
    <row r="9" spans="1:16" s="36" customFormat="1" ht="30" customHeight="1" x14ac:dyDescent="0.2">
      <c r="A9" s="2" t="s">
        <v>12</v>
      </c>
      <c r="B9" s="10" t="s">
        <v>13</v>
      </c>
      <c r="C9" s="25">
        <v>34.919035000000001</v>
      </c>
      <c r="D9" s="25">
        <v>0</v>
      </c>
      <c r="E9" s="26">
        <v>33</v>
      </c>
      <c r="F9" s="3">
        <f t="shared" ref="F9:F48" si="1">E9-C9</f>
        <v>-1.9190350000000009</v>
      </c>
      <c r="G9" s="4">
        <f t="shared" ref="G9:G48" si="2">IF($C9=0,"N/A  ",F9/C9)</f>
        <v>-5.495670198217107E-2</v>
      </c>
      <c r="J9" s="37"/>
      <c r="K9" s="37"/>
      <c r="L9" s="37"/>
      <c r="M9" s="37"/>
      <c r="N9" s="37"/>
      <c r="O9" s="37"/>
      <c r="P9" s="37"/>
    </row>
    <row r="10" spans="1:16" s="16" customFormat="1" ht="15" customHeight="1" x14ac:dyDescent="0.2">
      <c r="A10" s="5" t="s">
        <v>12</v>
      </c>
      <c r="B10" s="51" t="s">
        <v>14</v>
      </c>
      <c r="C10" s="25">
        <v>13.997514000000001</v>
      </c>
      <c r="D10" s="27">
        <v>0</v>
      </c>
      <c r="E10" s="27">
        <v>13.2</v>
      </c>
      <c r="F10" s="6">
        <f t="shared" si="1"/>
        <v>-0.79751400000000139</v>
      </c>
      <c r="G10" s="4">
        <f t="shared" si="2"/>
        <v>-5.6975402917975392E-2</v>
      </c>
      <c r="J10" s="37"/>
      <c r="K10" s="37"/>
      <c r="L10" s="37"/>
      <c r="M10" s="37"/>
      <c r="N10" s="37"/>
      <c r="O10" s="37"/>
      <c r="P10" s="37"/>
    </row>
    <row r="11" spans="1:16" s="16" customFormat="1" ht="15" customHeight="1" x14ac:dyDescent="0.25">
      <c r="A11" s="69" t="s">
        <v>15</v>
      </c>
      <c r="B11" s="70"/>
      <c r="C11" s="40">
        <f>SUM(C12:C16)</f>
        <v>614.67994999999996</v>
      </c>
      <c r="D11" s="40">
        <f>SUM(D12:D16)</f>
        <v>0</v>
      </c>
      <c r="E11" s="40">
        <f>SUM(E12:E16)</f>
        <v>498.52</v>
      </c>
      <c r="F11" s="40">
        <f t="shared" si="1"/>
        <v>-116.15994999999998</v>
      </c>
      <c r="G11" s="41">
        <f t="shared" si="2"/>
        <v>-0.18897631198154419</v>
      </c>
      <c r="J11" s="37"/>
      <c r="K11" s="37"/>
      <c r="L11" s="37"/>
      <c r="M11" s="37"/>
      <c r="N11" s="37"/>
      <c r="O11" s="37"/>
      <c r="P11" s="37"/>
    </row>
    <row r="12" spans="1:16" s="16" customFormat="1" ht="15" customHeight="1" x14ac:dyDescent="0.2">
      <c r="A12" s="2" t="s">
        <v>12</v>
      </c>
      <c r="B12" s="10" t="s">
        <v>16</v>
      </c>
      <c r="C12" s="25">
        <v>156.38999999999999</v>
      </c>
      <c r="D12" s="25">
        <v>0</v>
      </c>
      <c r="E12" s="25">
        <v>90</v>
      </c>
      <c r="F12" s="6">
        <f t="shared" si="1"/>
        <v>-66.389999999999986</v>
      </c>
      <c r="G12" s="4">
        <f t="shared" si="2"/>
        <v>-0.42451563399194314</v>
      </c>
      <c r="J12" s="37"/>
      <c r="K12" s="37"/>
      <c r="L12" s="37"/>
      <c r="M12" s="37"/>
      <c r="N12" s="37"/>
      <c r="O12" s="37"/>
      <c r="P12" s="37"/>
    </row>
    <row r="13" spans="1:16" s="16" customFormat="1" ht="15" customHeight="1" x14ac:dyDescent="0.2">
      <c r="A13" s="2" t="s">
        <v>12</v>
      </c>
      <c r="B13" s="10" t="s">
        <v>17</v>
      </c>
      <c r="C13" s="25">
        <v>64.502902000000006</v>
      </c>
      <c r="D13" s="25">
        <v>0</v>
      </c>
      <c r="E13" s="25">
        <v>47</v>
      </c>
      <c r="F13" s="6">
        <f t="shared" si="1"/>
        <v>-17.502902000000006</v>
      </c>
      <c r="G13" s="4">
        <f t="shared" si="2"/>
        <v>-0.27135061303133312</v>
      </c>
      <c r="K13" s="36"/>
    </row>
    <row r="14" spans="1:16" s="16" customFormat="1" ht="15" customHeight="1" x14ac:dyDescent="0.2">
      <c r="A14" s="2" t="s">
        <v>18</v>
      </c>
      <c r="B14" s="10" t="s">
        <v>19</v>
      </c>
      <c r="C14" s="25">
        <v>55.09</v>
      </c>
      <c r="D14" s="25">
        <v>0</v>
      </c>
      <c r="E14" s="25">
        <v>55.09</v>
      </c>
      <c r="F14" s="6">
        <f t="shared" si="1"/>
        <v>0</v>
      </c>
      <c r="G14" s="4">
        <f t="shared" si="2"/>
        <v>0</v>
      </c>
      <c r="H14" s="42"/>
      <c r="I14" s="36"/>
      <c r="J14" s="36"/>
      <c r="K14" s="36"/>
      <c r="L14" s="36"/>
      <c r="M14" s="36"/>
      <c r="N14" s="36"/>
      <c r="O14" s="36"/>
    </row>
    <row r="15" spans="1:16" s="16" customFormat="1" ht="15" customHeight="1" x14ac:dyDescent="0.2">
      <c r="A15" s="2" t="s">
        <v>18</v>
      </c>
      <c r="B15" s="10" t="s">
        <v>20</v>
      </c>
      <c r="C15" s="25">
        <v>284.84949799999998</v>
      </c>
      <c r="D15" s="25">
        <v>0</v>
      </c>
      <c r="E15" s="25">
        <v>256.89999999999998</v>
      </c>
      <c r="F15" s="6">
        <f t="shared" si="1"/>
        <v>-27.949498000000006</v>
      </c>
      <c r="G15" s="4">
        <f t="shared" si="2"/>
        <v>-9.8120229090240513E-2</v>
      </c>
      <c r="I15" s="36"/>
      <c r="J15" s="36"/>
      <c r="K15" s="36"/>
      <c r="L15" s="36"/>
      <c r="M15" s="36"/>
      <c r="N15" s="36"/>
      <c r="O15" s="36"/>
    </row>
    <row r="16" spans="1:16" s="16" customFormat="1" ht="15" customHeight="1" x14ac:dyDescent="0.2">
      <c r="A16" s="2" t="s">
        <v>18</v>
      </c>
      <c r="B16" s="52" t="s">
        <v>49</v>
      </c>
      <c r="C16" s="25">
        <v>53.847549999999998</v>
      </c>
      <c r="D16" s="25">
        <v>0</v>
      </c>
      <c r="E16" s="25">
        <v>49.53</v>
      </c>
      <c r="F16" s="6">
        <f t="shared" si="1"/>
        <v>-4.3175499999999971</v>
      </c>
      <c r="G16" s="8">
        <f t="shared" si="2"/>
        <v>-8.018099244998142E-2</v>
      </c>
      <c r="I16" s="36"/>
      <c r="J16" s="36"/>
      <c r="K16" s="36"/>
      <c r="L16" s="36"/>
      <c r="M16" s="36"/>
      <c r="N16" s="36"/>
      <c r="O16" s="36"/>
    </row>
    <row r="17" spans="1:19" s="16" customFormat="1" ht="15" customHeight="1" x14ac:dyDescent="0.25">
      <c r="A17" s="81" t="s">
        <v>21</v>
      </c>
      <c r="B17" s="82"/>
      <c r="C17" s="40">
        <f>SUM(C18:C35)</f>
        <v>652.79463299999998</v>
      </c>
      <c r="D17" s="40">
        <f t="shared" ref="D17:E17" si="3">SUM(D18:D35)</f>
        <v>0</v>
      </c>
      <c r="E17" s="40">
        <f t="shared" si="3"/>
        <v>568.53</v>
      </c>
      <c r="F17" s="40">
        <f t="shared" si="1"/>
        <v>-84.264633000000003</v>
      </c>
      <c r="G17" s="43">
        <f t="shared" si="2"/>
        <v>-0.1290829132781795</v>
      </c>
      <c r="I17" s="36"/>
      <c r="J17" s="44"/>
      <c r="K17" s="36"/>
      <c r="L17" s="36"/>
      <c r="M17" s="36"/>
      <c r="N17" s="36"/>
      <c r="O17" s="36"/>
    </row>
    <row r="18" spans="1:19" s="16" customFormat="1" ht="18" customHeight="1" x14ac:dyDescent="0.2">
      <c r="A18" s="2" t="s">
        <v>22</v>
      </c>
      <c r="B18" s="10" t="s">
        <v>50</v>
      </c>
      <c r="C18" s="53" t="s">
        <v>48</v>
      </c>
      <c r="D18" s="25">
        <v>0</v>
      </c>
      <c r="E18" s="25">
        <v>20</v>
      </c>
      <c r="F18" s="6">
        <v>0</v>
      </c>
      <c r="G18" s="54">
        <v>0</v>
      </c>
      <c r="I18" s="36"/>
      <c r="J18" s="44"/>
      <c r="K18" s="44"/>
      <c r="L18" s="44"/>
      <c r="M18" s="57"/>
      <c r="N18" s="36"/>
      <c r="O18" s="36"/>
    </row>
    <row r="19" spans="1:19" s="16" customFormat="1" ht="15" customHeight="1" x14ac:dyDescent="0.2">
      <c r="A19" s="2" t="s">
        <v>22</v>
      </c>
      <c r="B19" s="10" t="s">
        <v>55</v>
      </c>
      <c r="C19" s="25">
        <v>88.590513000000001</v>
      </c>
      <c r="D19" s="25">
        <v>0</v>
      </c>
      <c r="E19" s="25">
        <v>95</v>
      </c>
      <c r="F19" s="6">
        <f t="shared" si="1"/>
        <v>6.4094869999999986</v>
      </c>
      <c r="G19" s="4">
        <f t="shared" si="2"/>
        <v>7.2349586687685152E-2</v>
      </c>
      <c r="I19" s="36"/>
      <c r="J19" s="58"/>
      <c r="K19" s="58"/>
      <c r="L19" s="44"/>
      <c r="M19" s="57"/>
      <c r="N19" s="36"/>
      <c r="O19" s="36"/>
    </row>
    <row r="20" spans="1:19" s="16" customFormat="1" ht="30" customHeight="1" x14ac:dyDescent="0.2">
      <c r="A20" s="2" t="s">
        <v>22</v>
      </c>
      <c r="B20" s="10" t="s">
        <v>23</v>
      </c>
      <c r="C20" s="25">
        <v>35.869999999999997</v>
      </c>
      <c r="D20" s="25">
        <v>0</v>
      </c>
      <c r="E20" s="25">
        <v>30</v>
      </c>
      <c r="F20" s="6">
        <f t="shared" si="1"/>
        <v>-5.8699999999999974</v>
      </c>
      <c r="G20" s="4">
        <f t="shared" si="2"/>
        <v>-0.1636465012545302</v>
      </c>
      <c r="I20" s="36"/>
      <c r="J20" s="59"/>
      <c r="K20" s="60"/>
      <c r="L20" s="44"/>
      <c r="M20" s="36"/>
      <c r="N20" s="36"/>
      <c r="O20" s="36"/>
    </row>
    <row r="21" spans="1:19" s="16" customFormat="1" ht="18" customHeight="1" x14ac:dyDescent="0.2">
      <c r="A21" s="2" t="s">
        <v>22</v>
      </c>
      <c r="B21" s="10" t="s">
        <v>51</v>
      </c>
      <c r="C21" s="25">
        <v>64.369797000000005</v>
      </c>
      <c r="D21" s="25">
        <v>0</v>
      </c>
      <c r="E21" s="25">
        <v>0</v>
      </c>
      <c r="F21" s="6">
        <f t="shared" si="1"/>
        <v>-64.369797000000005</v>
      </c>
      <c r="G21" s="4">
        <f t="shared" si="2"/>
        <v>-1</v>
      </c>
      <c r="I21" s="36"/>
      <c r="J21" s="61"/>
      <c r="K21" s="44"/>
      <c r="L21" s="44"/>
      <c r="M21" s="36"/>
      <c r="N21" s="36"/>
      <c r="O21" s="36"/>
      <c r="P21" s="37"/>
      <c r="Q21" s="37"/>
      <c r="R21" s="37"/>
      <c r="S21" s="37"/>
    </row>
    <row r="22" spans="1:19" s="16" customFormat="1" ht="15" customHeight="1" x14ac:dyDescent="0.2">
      <c r="A22" s="2" t="s">
        <v>12</v>
      </c>
      <c r="B22" s="10" t="s">
        <v>24</v>
      </c>
      <c r="C22" s="25">
        <v>66.045911000000004</v>
      </c>
      <c r="D22" s="25">
        <v>0</v>
      </c>
      <c r="E22" s="25">
        <v>75</v>
      </c>
      <c r="F22" s="6">
        <f t="shared" si="1"/>
        <v>8.9540889999999962</v>
      </c>
      <c r="G22" s="4">
        <f t="shared" si="2"/>
        <v>0.13557370720497738</v>
      </c>
      <c r="I22" s="36"/>
      <c r="J22" s="62"/>
      <c r="K22" s="62"/>
      <c r="L22" s="44"/>
      <c r="M22" s="36"/>
      <c r="N22" s="36"/>
      <c r="O22" s="36"/>
      <c r="P22" s="37"/>
      <c r="Q22" s="37"/>
      <c r="R22" s="37"/>
      <c r="S22" s="37"/>
    </row>
    <row r="23" spans="1:19" s="16" customFormat="1" ht="30" customHeight="1" x14ac:dyDescent="0.2">
      <c r="A23" s="2" t="s">
        <v>12</v>
      </c>
      <c r="B23" s="30" t="s">
        <v>25</v>
      </c>
      <c r="C23" s="25">
        <v>1.1000000000000001</v>
      </c>
      <c r="D23" s="25">
        <v>0</v>
      </c>
      <c r="E23" s="28">
        <v>0.75</v>
      </c>
      <c r="F23" s="6">
        <f t="shared" si="1"/>
        <v>-0.35000000000000009</v>
      </c>
      <c r="G23" s="4">
        <f t="shared" si="2"/>
        <v>-0.31818181818181823</v>
      </c>
      <c r="I23" s="36"/>
      <c r="J23" s="63"/>
      <c r="K23" s="63"/>
      <c r="L23" s="36"/>
      <c r="M23" s="36"/>
      <c r="N23" s="36"/>
      <c r="O23" s="36"/>
      <c r="P23" s="37"/>
      <c r="Q23" s="37"/>
      <c r="R23" s="37"/>
      <c r="S23" s="37"/>
    </row>
    <row r="24" spans="1:19" s="16" customFormat="1" ht="30" customHeight="1" x14ac:dyDescent="0.2">
      <c r="A24" s="2" t="s">
        <v>12</v>
      </c>
      <c r="B24" s="30" t="s">
        <v>26</v>
      </c>
      <c r="C24" s="25">
        <v>0</v>
      </c>
      <c r="D24" s="25">
        <v>0</v>
      </c>
      <c r="E24" s="28">
        <v>3</v>
      </c>
      <c r="F24" s="6">
        <f t="shared" ref="F24" si="4">E24-C24</f>
        <v>3</v>
      </c>
      <c r="G24" s="54" t="str">
        <f t="shared" ref="G24" si="5">IF($C24=0,"N/A  ",F24/C24)</f>
        <v xml:space="preserve">N/A  </v>
      </c>
      <c r="H24" s="35"/>
      <c r="J24" s="37"/>
      <c r="K24" s="37"/>
      <c r="P24" s="37"/>
      <c r="Q24" s="37"/>
      <c r="R24" s="37"/>
      <c r="S24" s="37"/>
    </row>
    <row r="25" spans="1:19" s="16" customFormat="1" ht="18" customHeight="1" x14ac:dyDescent="0.2">
      <c r="A25" s="2" t="s">
        <v>12</v>
      </c>
      <c r="B25" s="9" t="s">
        <v>52</v>
      </c>
      <c r="C25" s="25">
        <v>44.851885000000003</v>
      </c>
      <c r="D25" s="25">
        <v>0</v>
      </c>
      <c r="E25" s="25">
        <v>15</v>
      </c>
      <c r="F25" s="6">
        <f t="shared" ref="F25" si="6">E25-C25</f>
        <v>-29.851885000000003</v>
      </c>
      <c r="G25" s="4">
        <f t="shared" ref="G25" si="7">IF($C25=0,"N/A  ",F25/C25)</f>
        <v>-0.66556589539101874</v>
      </c>
      <c r="J25" s="37"/>
      <c r="K25" s="37"/>
      <c r="P25" s="37"/>
      <c r="Q25" s="37"/>
      <c r="R25" s="37"/>
      <c r="S25" s="37"/>
    </row>
    <row r="26" spans="1:19" s="16" customFormat="1" ht="15" customHeight="1" x14ac:dyDescent="0.2">
      <c r="A26" s="2" t="s">
        <v>12</v>
      </c>
      <c r="B26" s="9" t="s">
        <v>27</v>
      </c>
      <c r="C26" s="25">
        <v>99.124618999999996</v>
      </c>
      <c r="D26" s="25">
        <v>0</v>
      </c>
      <c r="E26" s="25">
        <v>93.13</v>
      </c>
      <c r="F26" s="6">
        <f t="shared" si="1"/>
        <v>-5.9946190000000001</v>
      </c>
      <c r="G26" s="4">
        <f t="shared" si="2"/>
        <v>-6.0475581752299098E-2</v>
      </c>
      <c r="J26" s="37"/>
      <c r="K26" s="37"/>
      <c r="P26" s="37"/>
      <c r="Q26" s="37"/>
      <c r="R26" s="37"/>
      <c r="S26" s="37"/>
    </row>
    <row r="27" spans="1:19" s="16" customFormat="1" ht="15" customHeight="1" x14ac:dyDescent="0.2">
      <c r="A27" s="2" t="s">
        <v>12</v>
      </c>
      <c r="B27" s="10" t="s">
        <v>28</v>
      </c>
      <c r="C27" s="25">
        <v>11.467650000000001</v>
      </c>
      <c r="D27" s="25">
        <v>0</v>
      </c>
      <c r="E27" s="25">
        <v>13</v>
      </c>
      <c r="F27" s="6">
        <f t="shared" si="1"/>
        <v>1.5323499999999992</v>
      </c>
      <c r="G27" s="4">
        <f t="shared" si="2"/>
        <v>0.13362371540812626</v>
      </c>
    </row>
    <row r="28" spans="1:19" s="16" customFormat="1" ht="15" customHeight="1" x14ac:dyDescent="0.2">
      <c r="A28" s="2" t="s">
        <v>12</v>
      </c>
      <c r="B28" s="10" t="s">
        <v>29</v>
      </c>
      <c r="C28" s="25">
        <v>46.017088000000001</v>
      </c>
      <c r="D28" s="25">
        <v>0</v>
      </c>
      <c r="E28" s="25">
        <v>46</v>
      </c>
      <c r="F28" s="6">
        <f t="shared" si="1"/>
        <v>-1.7088000000001102E-2</v>
      </c>
      <c r="G28" s="4">
        <f t="shared" si="2"/>
        <v>-3.7134031601480526E-4</v>
      </c>
    </row>
    <row r="29" spans="1:19" s="16" customFormat="1" ht="30" customHeight="1" x14ac:dyDescent="0.2">
      <c r="A29" s="2" t="s">
        <v>12</v>
      </c>
      <c r="B29" s="30" t="s">
        <v>30</v>
      </c>
      <c r="C29" s="25">
        <v>87.489960999999994</v>
      </c>
      <c r="D29" s="25">
        <v>0</v>
      </c>
      <c r="E29" s="25">
        <v>76.37</v>
      </c>
      <c r="F29" s="6">
        <f t="shared" si="1"/>
        <v>-11.119960999999989</v>
      </c>
      <c r="G29" s="4">
        <f t="shared" si="2"/>
        <v>-0.12709985091889561</v>
      </c>
    </row>
    <row r="30" spans="1:19" s="16" customFormat="1" ht="30" customHeight="1" x14ac:dyDescent="0.2">
      <c r="A30" s="2" t="s">
        <v>12</v>
      </c>
      <c r="B30" s="10" t="s">
        <v>31</v>
      </c>
      <c r="C30" s="29">
        <v>7.7335799999999999</v>
      </c>
      <c r="D30" s="29">
        <v>0</v>
      </c>
      <c r="E30" s="29">
        <v>5.8</v>
      </c>
      <c r="F30" s="6">
        <f t="shared" si="1"/>
        <v>-1.9335800000000001</v>
      </c>
      <c r="G30" s="4">
        <f t="shared" si="2"/>
        <v>-0.25002392165077497</v>
      </c>
    </row>
    <row r="31" spans="1:19" s="16" customFormat="1" ht="30" customHeight="1" x14ac:dyDescent="0.2">
      <c r="A31" s="2" t="s">
        <v>18</v>
      </c>
      <c r="B31" s="10" t="s">
        <v>32</v>
      </c>
      <c r="C31" s="25">
        <v>8.0031689999999998</v>
      </c>
      <c r="D31" s="25">
        <v>0</v>
      </c>
      <c r="E31" s="25">
        <v>7.54</v>
      </c>
      <c r="F31" s="6">
        <f t="shared" si="1"/>
        <v>-0.46316899999999972</v>
      </c>
      <c r="G31" s="4">
        <f t="shared" si="2"/>
        <v>-5.7873199978658418E-2</v>
      </c>
    </row>
    <row r="32" spans="1:19" s="16" customFormat="1" ht="30" customHeight="1" x14ac:dyDescent="0.2">
      <c r="A32" s="2" t="s">
        <v>18</v>
      </c>
      <c r="B32" s="10" t="s">
        <v>33</v>
      </c>
      <c r="C32" s="25">
        <v>6.3079330000000002</v>
      </c>
      <c r="D32" s="25">
        <v>0</v>
      </c>
      <c r="E32" s="25">
        <v>5</v>
      </c>
      <c r="F32" s="6">
        <f t="shared" si="1"/>
        <v>-1.3079330000000002</v>
      </c>
      <c r="G32" s="4">
        <f t="shared" si="2"/>
        <v>-0.20734731963703484</v>
      </c>
    </row>
    <row r="33" spans="1:12" s="16" customFormat="1" ht="18" customHeight="1" x14ac:dyDescent="0.2">
      <c r="A33" s="2" t="s">
        <v>34</v>
      </c>
      <c r="B33" s="10" t="s">
        <v>56</v>
      </c>
      <c r="C33" s="25">
        <v>62.127546000000002</v>
      </c>
      <c r="D33" s="25">
        <v>0</v>
      </c>
      <c r="E33" s="25">
        <v>58.94</v>
      </c>
      <c r="F33" s="6">
        <f t="shared" si="1"/>
        <v>-3.1875460000000047</v>
      </c>
      <c r="G33" s="4">
        <f t="shared" si="2"/>
        <v>-5.1306484888361828E-2</v>
      </c>
    </row>
    <row r="34" spans="1:12" s="16" customFormat="1" ht="15" customHeight="1" x14ac:dyDescent="0.2">
      <c r="A34" s="2" t="s">
        <v>34</v>
      </c>
      <c r="B34" s="10" t="s">
        <v>35</v>
      </c>
      <c r="C34" s="25">
        <v>5.7404999999999999</v>
      </c>
      <c r="D34" s="25">
        <v>0</v>
      </c>
      <c r="E34" s="25">
        <v>4</v>
      </c>
      <c r="F34" s="6">
        <f t="shared" si="1"/>
        <v>-1.7404999999999999</v>
      </c>
      <c r="G34" s="4">
        <f t="shared" si="2"/>
        <v>-0.30319658566326974</v>
      </c>
    </row>
    <row r="35" spans="1:12" s="16" customFormat="1" ht="15" customHeight="1" x14ac:dyDescent="0.2">
      <c r="A35" s="2" t="s">
        <v>34</v>
      </c>
      <c r="B35" s="52" t="s">
        <v>53</v>
      </c>
      <c r="C35" s="25">
        <v>17.954481000000001</v>
      </c>
      <c r="D35" s="25">
        <v>0</v>
      </c>
      <c r="E35" s="25">
        <v>20</v>
      </c>
      <c r="F35" s="6">
        <f t="shared" si="1"/>
        <v>2.0455189999999988</v>
      </c>
      <c r="G35" s="4">
        <f t="shared" si="2"/>
        <v>0.11392804949360545</v>
      </c>
    </row>
    <row r="36" spans="1:12" s="16" customFormat="1" ht="15" customHeight="1" thickBot="1" x14ac:dyDescent="0.3">
      <c r="A36" s="83" t="s">
        <v>54</v>
      </c>
      <c r="B36" s="84"/>
      <c r="C36" s="46">
        <f>C17+C11+C8</f>
        <v>1316.391132</v>
      </c>
      <c r="D36" s="46">
        <f>D17+D11+D8</f>
        <v>0</v>
      </c>
      <c r="E36" s="46">
        <f>E17+E11+E8</f>
        <v>1113.25</v>
      </c>
      <c r="F36" s="46">
        <f t="shared" si="1"/>
        <v>-203.14113199999997</v>
      </c>
      <c r="G36" s="47">
        <f t="shared" si="2"/>
        <v>-0.15431669741755749</v>
      </c>
    </row>
    <row r="37" spans="1:12" s="16" customFormat="1" ht="15" customHeight="1" x14ac:dyDescent="0.25">
      <c r="A37" s="11" t="s">
        <v>18</v>
      </c>
      <c r="B37" s="12" t="s">
        <v>36</v>
      </c>
      <c r="C37" s="48">
        <f>SUM(C38:C43)</f>
        <v>21.937606999999996</v>
      </c>
      <c r="D37" s="48">
        <f>SUM(D38:D43)</f>
        <v>0</v>
      </c>
      <c r="E37" s="38">
        <f>SUM(E38:E43)</f>
        <v>19.97</v>
      </c>
      <c r="F37" s="48">
        <f>E37-C37</f>
        <v>-1.9676069999999974</v>
      </c>
      <c r="G37" s="43">
        <f t="shared" si="2"/>
        <v>-8.9691049712030929E-2</v>
      </c>
    </row>
    <row r="38" spans="1:12" s="16" customFormat="1" ht="30" customHeight="1" x14ac:dyDescent="0.2">
      <c r="A38" s="55"/>
      <c r="B38" s="10" t="s">
        <v>37</v>
      </c>
      <c r="C38" s="31">
        <v>2.2999999999999998</v>
      </c>
      <c r="D38" s="31">
        <v>0</v>
      </c>
      <c r="E38" s="26">
        <v>2.5</v>
      </c>
      <c r="F38" s="6">
        <f t="shared" si="1"/>
        <v>0.20000000000000018</v>
      </c>
      <c r="G38" s="4">
        <f t="shared" si="2"/>
        <v>8.6956521739130516E-2</v>
      </c>
    </row>
    <row r="39" spans="1:12" s="16" customFormat="1" ht="15" customHeight="1" x14ac:dyDescent="0.2">
      <c r="A39" s="56"/>
      <c r="B39" s="10" t="s">
        <v>38</v>
      </c>
      <c r="C39" s="25">
        <v>2.4220000000000002</v>
      </c>
      <c r="D39" s="25">
        <v>0</v>
      </c>
      <c r="E39" s="28">
        <v>3.07</v>
      </c>
      <c r="F39" s="6">
        <f t="shared" si="1"/>
        <v>0.64799999999999969</v>
      </c>
      <c r="G39" s="4">
        <f t="shared" si="2"/>
        <v>0.26754748142031365</v>
      </c>
    </row>
    <row r="40" spans="1:12" s="16" customFormat="1" ht="30" customHeight="1" x14ac:dyDescent="0.2">
      <c r="A40" s="56"/>
      <c r="B40" s="10" t="s">
        <v>39</v>
      </c>
      <c r="C40" s="25">
        <v>6</v>
      </c>
      <c r="D40" s="25">
        <v>0</v>
      </c>
      <c r="E40" s="28">
        <v>5.4</v>
      </c>
      <c r="F40" s="6">
        <f t="shared" si="1"/>
        <v>-0.59999999999999964</v>
      </c>
      <c r="G40" s="4">
        <f t="shared" si="2"/>
        <v>-9.9999999999999936E-2</v>
      </c>
    </row>
    <row r="41" spans="1:12" s="16" customFormat="1" ht="15" customHeight="1" x14ac:dyDescent="0.2">
      <c r="A41" s="56"/>
      <c r="B41" s="10" t="s">
        <v>40</v>
      </c>
      <c r="C41" s="25">
        <v>8.2091999999999992</v>
      </c>
      <c r="D41" s="25">
        <v>0</v>
      </c>
      <c r="E41" s="28">
        <v>6</v>
      </c>
      <c r="F41" s="6">
        <f t="shared" si="1"/>
        <v>-2.2091999999999992</v>
      </c>
      <c r="G41" s="4">
        <f t="shared" si="2"/>
        <v>-0.2691127028212249</v>
      </c>
    </row>
    <row r="42" spans="1:12" s="16" customFormat="1" ht="15" customHeight="1" x14ac:dyDescent="0.2">
      <c r="A42" s="56"/>
      <c r="B42" s="10" t="s">
        <v>41</v>
      </c>
      <c r="C42" s="25">
        <v>1.4730259999999999</v>
      </c>
      <c r="D42" s="25">
        <v>0</v>
      </c>
      <c r="E42" s="25">
        <v>1.5</v>
      </c>
      <c r="F42" s="6">
        <f t="shared" si="1"/>
        <v>2.6974000000000053E-2</v>
      </c>
      <c r="G42" s="4">
        <f t="shared" si="2"/>
        <v>1.8311964622484637E-2</v>
      </c>
    </row>
    <row r="43" spans="1:12" s="16" customFormat="1" ht="15" customHeight="1" x14ac:dyDescent="0.2">
      <c r="A43" s="56"/>
      <c r="B43" s="52" t="s">
        <v>42</v>
      </c>
      <c r="C43" s="32">
        <v>1.5333810000000001</v>
      </c>
      <c r="D43" s="32">
        <v>0</v>
      </c>
      <c r="E43" s="32">
        <v>1.5</v>
      </c>
      <c r="F43" s="6">
        <f t="shared" si="1"/>
        <v>-3.3381000000000105E-2</v>
      </c>
      <c r="G43" s="4">
        <f t="shared" si="2"/>
        <v>-2.1769540642540962E-2</v>
      </c>
      <c r="J43" s="13"/>
      <c r="K43" s="13"/>
    </row>
    <row r="44" spans="1:12" s="16" customFormat="1" ht="15" customHeight="1" x14ac:dyDescent="0.25">
      <c r="A44" s="85" t="s">
        <v>43</v>
      </c>
      <c r="B44" s="86"/>
      <c r="C44" s="14">
        <f>SUM(C18:C21)</f>
        <v>188.83031</v>
      </c>
      <c r="D44" s="14">
        <f t="shared" ref="D44:E44" si="8">SUM(D18:D21)</f>
        <v>0</v>
      </c>
      <c r="E44" s="14">
        <f t="shared" si="8"/>
        <v>145</v>
      </c>
      <c r="F44" s="14">
        <f t="shared" si="1"/>
        <v>-43.830309999999997</v>
      </c>
      <c r="G44" s="15">
        <f t="shared" si="2"/>
        <v>-0.23211480190865544</v>
      </c>
      <c r="J44" s="13"/>
      <c r="K44" s="13"/>
    </row>
    <row r="45" spans="1:12" s="16" customFormat="1" ht="15" customHeight="1" x14ac:dyDescent="0.25">
      <c r="A45" s="87" t="s">
        <v>44</v>
      </c>
      <c r="B45" s="88"/>
      <c r="C45" s="14">
        <f>SUM(C9:C10,C12:C13,C22:C30)</f>
        <v>633.64014499999996</v>
      </c>
      <c r="D45" s="14">
        <f>SUM(D9:D10,D12:D13,D22:D30)</f>
        <v>0</v>
      </c>
      <c r="E45" s="14">
        <f>SUM(E9:E10,E12:E13,E22:E30)</f>
        <v>511.25</v>
      </c>
      <c r="F45" s="14">
        <f t="shared" si="1"/>
        <v>-122.39014499999996</v>
      </c>
      <c r="G45" s="15">
        <f t="shared" si="2"/>
        <v>-0.19315402593375766</v>
      </c>
      <c r="J45" s="17"/>
      <c r="K45" s="17"/>
      <c r="L45" s="18"/>
    </row>
    <row r="46" spans="1:12" s="16" customFormat="1" ht="30" customHeight="1" x14ac:dyDescent="0.25">
      <c r="A46" s="87" t="s">
        <v>45</v>
      </c>
      <c r="B46" s="86"/>
      <c r="C46" s="19">
        <f>SUM(C14:C16,C31:C32,C37)</f>
        <v>430.03575699999999</v>
      </c>
      <c r="D46" s="19">
        <f>SUM(D14:D16,D31:D32,D37)</f>
        <v>0</v>
      </c>
      <c r="E46" s="19">
        <f>SUM(E14:E16,E31:E32,E37)</f>
        <v>394.03</v>
      </c>
      <c r="F46" s="19">
        <f t="shared" si="1"/>
        <v>-36.005757000000017</v>
      </c>
      <c r="G46" s="20">
        <f t="shared" si="2"/>
        <v>-8.3727356188197197E-2</v>
      </c>
      <c r="J46" s="21"/>
      <c r="K46" s="22"/>
      <c r="L46" s="18"/>
    </row>
    <row r="47" spans="1:12" s="16" customFormat="1" ht="30" customHeight="1" x14ac:dyDescent="0.25">
      <c r="A47" s="87" t="s">
        <v>46</v>
      </c>
      <c r="B47" s="86"/>
      <c r="C47" s="19">
        <f>SUM(C33:C35)</f>
        <v>85.822527000000008</v>
      </c>
      <c r="D47" s="19">
        <f>SUM(D33:D35)</f>
        <v>0</v>
      </c>
      <c r="E47" s="19">
        <f>SUM(E33:E35)</f>
        <v>82.94</v>
      </c>
      <c r="F47" s="19">
        <f>E47-C47</f>
        <v>-2.8825270000000103</v>
      </c>
      <c r="G47" s="20">
        <f t="shared" si="2"/>
        <v>-3.3587067414130208E-2</v>
      </c>
      <c r="J47" s="18"/>
      <c r="K47" s="18"/>
      <c r="L47" s="18"/>
    </row>
    <row r="48" spans="1:12" s="16" customFormat="1" ht="15" customHeight="1" thickBot="1" x14ac:dyDescent="0.3">
      <c r="A48" s="83" t="s">
        <v>47</v>
      </c>
      <c r="B48" s="84"/>
      <c r="C48" s="46">
        <f>SUM(C44:C47)</f>
        <v>1338.3287389999998</v>
      </c>
      <c r="D48" s="46">
        <f>SUM(D44:D47)</f>
        <v>0</v>
      </c>
      <c r="E48" s="46">
        <f>SUM(E44:E47)</f>
        <v>1133.22</v>
      </c>
      <c r="F48" s="46">
        <f t="shared" si="1"/>
        <v>-205.10873899999979</v>
      </c>
      <c r="G48" s="49">
        <f t="shared" si="2"/>
        <v>-0.15325736720953717</v>
      </c>
      <c r="J48" s="45"/>
      <c r="K48" s="45"/>
      <c r="L48" s="18"/>
    </row>
    <row r="49" spans="1:8" s="16" customFormat="1" ht="60" customHeight="1" x14ac:dyDescent="0.2">
      <c r="A49" s="89" t="s">
        <v>57</v>
      </c>
      <c r="B49" s="89"/>
      <c r="C49" s="89"/>
      <c r="D49" s="89"/>
      <c r="E49" s="89"/>
      <c r="F49" s="89"/>
      <c r="G49" s="89"/>
      <c r="H49" s="42"/>
    </row>
    <row r="50" spans="1:8" s="16" customFormat="1" ht="30" customHeight="1" x14ac:dyDescent="0.2">
      <c r="A50" s="90" t="s">
        <v>58</v>
      </c>
      <c r="B50" s="90"/>
      <c r="C50" s="90"/>
      <c r="D50" s="90"/>
      <c r="E50" s="90"/>
      <c r="F50" s="90"/>
      <c r="G50" s="90"/>
    </row>
    <row r="51" spans="1:8" s="16" customFormat="1" ht="27" customHeight="1" x14ac:dyDescent="0.2"/>
    <row r="52" spans="1:8" s="16" customFormat="1" ht="27" customHeight="1" x14ac:dyDescent="0.2">
      <c r="A52" s="80"/>
      <c r="B52" s="80"/>
      <c r="C52" s="80"/>
      <c r="D52" s="80"/>
      <c r="E52" s="80"/>
      <c r="F52" s="80"/>
      <c r="G52" s="80"/>
    </row>
    <row r="54" spans="1:8" ht="15" customHeight="1" x14ac:dyDescent="0.2">
      <c r="A54" s="79"/>
      <c r="B54" s="79"/>
      <c r="C54" s="79"/>
      <c r="D54" s="79"/>
      <c r="E54" s="79"/>
      <c r="F54" s="79"/>
      <c r="G54" s="79"/>
    </row>
    <row r="55" spans="1:8" ht="15" customHeight="1" x14ac:dyDescent="0.2">
      <c r="A55" s="79"/>
      <c r="B55" s="79"/>
      <c r="C55" s="79"/>
      <c r="D55" s="79"/>
      <c r="E55" s="79"/>
      <c r="F55" s="79"/>
      <c r="G55" s="79"/>
    </row>
    <row r="56" spans="1:8" ht="85.5" customHeight="1" x14ac:dyDescent="0.2">
      <c r="A56" s="79"/>
      <c r="B56" s="79"/>
      <c r="C56" s="79"/>
      <c r="D56" s="79"/>
      <c r="E56" s="79"/>
      <c r="F56" s="79"/>
      <c r="G56" s="79"/>
    </row>
    <row r="57" spans="1:8" x14ac:dyDescent="0.25">
      <c r="A57" s="50"/>
    </row>
  </sheetData>
  <mergeCells count="24">
    <mergeCell ref="A54:G56"/>
    <mergeCell ref="A52:G52"/>
    <mergeCell ref="A17:B17"/>
    <mergeCell ref="A36:B36"/>
    <mergeCell ref="A44:B44"/>
    <mergeCell ref="A45:B45"/>
    <mergeCell ref="A46:B46"/>
    <mergeCell ref="A47:B47"/>
    <mergeCell ref="A48:B48"/>
    <mergeCell ref="A49:G49"/>
    <mergeCell ref="A50:G50"/>
    <mergeCell ref="F6:G6"/>
    <mergeCell ref="A8:B8"/>
    <mergeCell ref="A11:B11"/>
    <mergeCell ref="A1:G1"/>
    <mergeCell ref="A2:G2"/>
    <mergeCell ref="A3:G3"/>
    <mergeCell ref="A4:G4"/>
    <mergeCell ref="A5:G5"/>
    <mergeCell ref="A6:A7"/>
    <mergeCell ref="B6:B7"/>
    <mergeCell ref="C6:C7"/>
    <mergeCell ref="D6:D7"/>
    <mergeCell ref="E6:E7"/>
  </mergeCells>
  <printOptions horizontalCentered="1"/>
  <pageMargins left="0.5" right="0.5" top="0.5" bottom="0.5" header="0.5" footer="0.5"/>
  <pageSetup scale="80" fitToHeight="0" orientation="portrait" r:id="rId1"/>
  <headerFooter alignWithMargins="0">
    <oddFooter>&amp;L&amp;C&amp;R</oddFooter>
  </headerFooter>
  <rowBreaks count="1" manualBreakCount="1">
    <brk id="43" max="16383" man="1"/>
  </rowBreaks>
  <ignoredErrors>
    <ignoredError sqref="C11:E11 C17:E17" unlockedFormula="1"/>
    <ignoredError sqref="C44:E4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CoSTEM - FY20 Req</vt:lpstr>
      <vt:lpstr>'CoSTEM - FY20 Req'!Print_Area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Kanakkanatt, Anne M</dc:creator>
  <cp:lastModifiedBy>Jones, Thomas J</cp:lastModifiedBy>
  <cp:lastPrinted>2019-03-04T18:34:37Z</cp:lastPrinted>
  <dcterms:created xsi:type="dcterms:W3CDTF">2019-02-27T18:18:11Z</dcterms:created>
  <dcterms:modified xsi:type="dcterms:W3CDTF">2019-03-15T23:15:34Z</dcterms:modified>
</cp:coreProperties>
</file>