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2AB7301F-B3D3-45E6-9FA1-083E16B78BAC}" xr6:coauthVersionLast="36" xr6:coauthVersionMax="36" xr10:uidLastSave="{00000000-0000-0000-0000-000000000000}"/>
  <bookViews>
    <workbookView xWindow="0" yWindow="450" windowWidth="22980" windowHeight="9690" xr2:uid="{00000000-000D-0000-FFFF-FFFF00000000}"/>
  </bookViews>
  <sheets>
    <sheet name="RI_summ, Acct-Activ" sheetId="17" r:id="rId1"/>
  </sheets>
  <definedNames>
    <definedName name="_xlnm.Print_Area" localSheetId="0">'RI_summ, Acct-Activ'!$A$1:$I$26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7" l="1"/>
  <c r="I15" i="17" s="1"/>
  <c r="H14" i="17" l="1"/>
  <c r="I14" i="17" s="1"/>
  <c r="I23" i="17" l="1"/>
  <c r="I19" i="17"/>
  <c r="I17" i="17"/>
  <c r="I22" i="17" l="1"/>
  <c r="H22" i="17"/>
  <c r="H19" i="17"/>
  <c r="H23" i="17"/>
  <c r="H16" i="17"/>
  <c r="I16" i="17" s="1"/>
  <c r="H20" i="17"/>
  <c r="I20" i="17" s="1"/>
  <c r="H17" i="17"/>
  <c r="I21" i="17"/>
  <c r="H21" i="17"/>
  <c r="H12" i="17"/>
  <c r="I12" i="17" s="1"/>
  <c r="H13" i="17"/>
  <c r="I13" i="17" s="1"/>
  <c r="H11" i="17"/>
  <c r="I11" i="17" s="1"/>
  <c r="H9" i="17"/>
  <c r="I9" i="17" s="1"/>
  <c r="H8" i="17"/>
  <c r="I8" i="17" s="1"/>
  <c r="H10" i="17"/>
  <c r="I10" i="17" s="1"/>
  <c r="G18" i="17"/>
  <c r="C18" i="17"/>
  <c r="E18" i="17"/>
  <c r="D18" i="17"/>
  <c r="D24" i="17" s="1"/>
  <c r="B18" i="17"/>
  <c r="B24" i="17" s="1"/>
  <c r="F18" i="17"/>
  <c r="F24" i="17" s="1"/>
  <c r="C24" i="17" l="1"/>
  <c r="G24" i="17"/>
  <c r="H18" i="17"/>
  <c r="I18" i="17" s="1"/>
  <c r="E24" i="17"/>
  <c r="H24" i="17" l="1"/>
  <c r="I24" i="17" s="1"/>
</calcChain>
</file>

<file path=xl/sharedStrings.xml><?xml version="1.0" encoding="utf-8"?>
<sst xmlns="http://schemas.openxmlformats.org/spreadsheetml/2006/main" count="31" uniqueCount="31">
  <si>
    <t>(Dollars in Millions)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</si>
  <si>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</si>
  <si>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</si>
  <si>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</si>
  <si>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</si>
  <si>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</si>
  <si>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</si>
  <si>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</si>
  <si>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</si>
  <si>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</si>
  <si>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Research &amp; Related Activities</t>
  </si>
  <si>
    <t>Education &amp; Human Resources</t>
  </si>
  <si>
    <t>Agency Operations &amp; Award Management</t>
  </si>
  <si>
    <t>National Science Board</t>
  </si>
  <si>
    <t>Office of Inspector General</t>
  </si>
  <si>
    <t>OPP</t>
  </si>
  <si>
    <t>U.S. Arctic Research Commission</t>
  </si>
  <si>
    <t>Major Research Equipment &amp; Facilities 
   Construction</t>
  </si>
  <si>
    <t>Total, National Science Foundation</t>
  </si>
  <si>
    <t>IA</t>
  </si>
  <si>
    <t>NATIONAL SCIENCE FOUNDATION</t>
  </si>
  <si>
    <t>RESEARCH INFRASTRUCTURE (RI) FUNDING, BY ACCOUNT AND ACTIVITY</t>
  </si>
  <si>
    <t>FY 2020 BUDGET REQUEST TO CONGRESS</t>
  </si>
  <si>
    <t>FY 2018
Actual</t>
  </si>
  <si>
    <t>FY 2020
Request</t>
  </si>
  <si>
    <t>FY 2018
Actual
RI Funding</t>
  </si>
  <si>
    <t>FY 2020
Request
RI Funding</t>
  </si>
  <si>
    <t>FY 2018 Actual RI</t>
  </si>
  <si>
    <t>FY 2019
(TBD)</t>
  </si>
  <si>
    <t>FY 2019
(TBD)
RI Funding</t>
  </si>
  <si>
    <t>FY 2020 Request 
RI change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</si>
</sst>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 applyFill="1"/>
    <xf numFmtId="0" fontId="2" fillId="0" borderId="2" xfId="2" applyFont="1" applyFill="1" applyBorder="1" applyAlignment="1" applyProtection="1">
      <alignment vertical="top" wrapText="1" readingOrder="1"/>
      <protection locked="0"/>
    </xf>
    <xf numFmtId="0" fontId="2" fillId="0" borderId="5" xfId="2" applyFont="1" applyFill="1" applyBorder="1" applyAlignment="1" applyProtection="1">
      <alignment vertical="top" wrapText="1" readingOrder="1"/>
      <protection locked="0"/>
    </xf>
    <xf numFmtId="164" fontId="2" fillId="0" borderId="11" xfId="2" applyNumberFormat="1" applyFont="1" applyFill="1" applyBorder="1" applyAlignment="1" applyProtection="1">
      <alignment vertical="top" readingOrder="1"/>
      <protection locked="0"/>
    </xf>
    <xf numFmtId="0" fontId="5" fillId="0" borderId="4" xfId="2" applyFont="1" applyFill="1" applyBorder="1" applyAlignment="1" applyProtection="1">
      <alignment vertical="center" wrapText="1" readingOrder="1"/>
      <protection locked="0"/>
    </xf>
    <xf numFmtId="164" fontId="5" fillId="0" borderId="1" xfId="2" applyNumberFormat="1" applyFont="1" applyFill="1" applyBorder="1" applyAlignment="1" applyProtection="1">
      <alignment vertical="center" readingOrder="1"/>
      <protection locked="0"/>
    </xf>
    <xf numFmtId="164" fontId="2" fillId="0" borderId="9" xfId="2" applyNumberFormat="1" applyFont="1" applyFill="1" applyBorder="1" applyAlignment="1" applyProtection="1">
      <alignment vertical="top" readingOrder="1"/>
      <protection locked="0"/>
    </xf>
    <xf numFmtId="165" fontId="2" fillId="0" borderId="0" xfId="2" applyNumberFormat="1" applyFont="1" applyFill="1" applyBorder="1" applyAlignment="1" applyProtection="1">
      <alignment vertical="top" readingOrder="1"/>
      <protection locked="0"/>
    </xf>
    <xf numFmtId="164" fontId="2" fillId="0" borderId="0" xfId="2" applyNumberFormat="1" applyFont="1" applyFill="1" applyBorder="1" applyAlignment="1" applyProtection="1">
      <alignment vertical="top" readingOrder="1"/>
      <protection locked="0"/>
    </xf>
    <xf numFmtId="164" fontId="2" fillId="0" borderId="11" xfId="2" applyNumberFormat="1" applyFont="1" applyFill="1" applyBorder="1" applyAlignment="1" applyProtection="1">
      <alignment horizontal="right" vertical="top" readingOrder="1"/>
      <protection locked="0"/>
    </xf>
    <xf numFmtId="164" fontId="5" fillId="0" borderId="1" xfId="2" applyNumberFormat="1" applyFont="1" applyFill="1" applyBorder="1" applyAlignment="1" applyProtection="1">
      <alignment horizontal="right" vertical="center" readingOrder="1"/>
      <protection locked="0"/>
    </xf>
    <xf numFmtId="164" fontId="2" fillId="0" borderId="0" xfId="2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2" applyNumberFormat="1" applyFont="1" applyFill="1" applyBorder="1" applyAlignment="1" applyProtection="1">
      <alignment horizontal="right" vertical="top" readingOrder="1"/>
      <protection locked="0"/>
    </xf>
    <xf numFmtId="0" fontId="2" fillId="0" borderId="13" xfId="2" applyFont="1" applyFill="1" applyBorder="1" applyAlignment="1" applyProtection="1">
      <alignment vertical="top" wrapText="1" readingOrder="1"/>
      <protection locked="0"/>
    </xf>
    <xf numFmtId="164" fontId="2" fillId="0" borderId="12" xfId="2" applyNumberFormat="1" applyFont="1" applyFill="1" applyBorder="1" applyAlignment="1" applyProtection="1">
      <alignment horizontal="right" vertical="top" readingOrder="1"/>
      <protection locked="0"/>
    </xf>
    <xf numFmtId="0" fontId="2" fillId="0" borderId="0" xfId="0" applyFont="1" applyFill="1" applyAlignment="1">
      <alignment vertical="center"/>
    </xf>
    <xf numFmtId="164" fontId="2" fillId="0" borderId="12" xfId="2" applyNumberFormat="1" applyFont="1" applyFill="1" applyBorder="1" applyAlignment="1" applyProtection="1">
      <alignment vertical="top" readingOrder="1"/>
      <protection locked="0"/>
    </xf>
    <xf numFmtId="0" fontId="2" fillId="0" borderId="0" xfId="0" applyFont="1" applyFill="1" applyAlignment="1">
      <alignment vertical="center" readingOrder="1"/>
    </xf>
    <xf numFmtId="0" fontId="5" fillId="0" borderId="6" xfId="2" applyFont="1" applyFill="1" applyBorder="1" applyAlignment="1" applyProtection="1">
      <alignment horizontal="right" wrapText="1" readingOrder="1"/>
      <protection locked="0"/>
    </xf>
    <xf numFmtId="166" fontId="2" fillId="0" borderId="3" xfId="2" applyNumberFormat="1" applyFont="1" applyFill="1" applyBorder="1" applyAlignment="1" applyProtection="1">
      <alignment horizontal="right" vertical="top" readingOrder="1"/>
      <protection locked="0"/>
    </xf>
    <xf numFmtId="166" fontId="2" fillId="0" borderId="7" xfId="2" applyNumberFormat="1" applyFont="1" applyFill="1" applyBorder="1" applyAlignment="1" applyProtection="1">
      <alignment horizontal="right" vertical="top" readingOrder="1"/>
      <protection locked="0"/>
    </xf>
    <xf numFmtId="166" fontId="2" fillId="0" borderId="14" xfId="2" applyNumberFormat="1" applyFont="1" applyFill="1" applyBorder="1" applyAlignment="1" applyProtection="1">
      <alignment horizontal="right" vertical="top" readingOrder="1"/>
      <protection locked="0"/>
    </xf>
    <xf numFmtId="166" fontId="5" fillId="0" borderId="6" xfId="2" applyNumberFormat="1" applyFont="1" applyFill="1" applyBorder="1" applyAlignment="1" applyProtection="1">
      <alignment horizontal="right" vertical="center" readingOrder="1"/>
      <protection locked="0"/>
    </xf>
    <xf numFmtId="0" fontId="5" fillId="0" borderId="1" xfId="2" applyFont="1" applyFill="1" applyBorder="1" applyAlignment="1" applyProtection="1">
      <alignment horizontal="right" wrapText="1" readingOrder="1"/>
      <protection locked="0"/>
    </xf>
    <xf numFmtId="0" fontId="5" fillId="0" borderId="0" xfId="2" applyFont="1" applyFill="1" applyAlignment="1" applyProtection="1">
      <alignment horizontal="center" vertical="top" wrapText="1" readingOrder="1"/>
      <protection locked="0"/>
    </xf>
    <xf numFmtId="0" fontId="2" fillId="0" borderId="0" xfId="2" applyFont="1" applyFill="1"/>
    <xf numFmtId="0" fontId="2" fillId="0" borderId="1" xfId="2" applyFont="1" applyFill="1" applyBorder="1" applyAlignment="1" applyProtection="1">
      <alignment horizontal="center" wrapText="1" readingOrder="1"/>
      <protection locked="0"/>
    </xf>
    <xf numFmtId="0" fontId="2" fillId="0" borderId="1" xfId="2" applyFont="1" applyFill="1" applyBorder="1" applyAlignment="1"/>
    <xf numFmtId="0" fontId="2" fillId="0" borderId="8" xfId="2" applyFont="1" applyFill="1" applyBorder="1" applyAlignment="1" applyProtection="1">
      <alignment horizontal="center" wrapText="1" readingOrder="1"/>
      <protection locked="0"/>
    </xf>
    <xf numFmtId="0" fontId="2" fillId="0" borderId="2" xfId="2" applyFont="1" applyFill="1" applyBorder="1" applyAlignment="1" applyProtection="1">
      <alignment horizontal="center" wrapText="1" readingOrder="1"/>
      <protection locked="0"/>
    </xf>
    <xf numFmtId="0" fontId="2" fillId="0" borderId="4" xfId="2" applyFont="1" applyFill="1" applyBorder="1" applyAlignment="1" applyProtection="1">
      <alignment horizontal="center" wrapText="1" readingOrder="1"/>
      <protection locked="0"/>
    </xf>
    <xf numFmtId="0" fontId="5" fillId="0" borderId="9" xfId="2" applyFont="1" applyFill="1" applyBorder="1" applyAlignment="1" applyProtection="1">
      <alignment horizontal="right" wrapText="1" readingOrder="1"/>
      <protection locked="0"/>
    </xf>
    <xf numFmtId="0" fontId="5" fillId="0" borderId="0" xfId="2" applyFont="1" applyFill="1" applyBorder="1" applyAlignment="1" applyProtection="1">
      <alignment horizontal="right" wrapText="1" readingOrder="1"/>
      <protection locked="0"/>
    </xf>
    <xf numFmtId="0" fontId="5" fillId="0" borderId="1" xfId="2" applyFont="1" applyFill="1" applyBorder="1" applyAlignment="1" applyProtection="1">
      <alignment horizontal="right" wrapText="1" readingOrder="1"/>
      <protection locked="0"/>
    </xf>
    <xf numFmtId="0" fontId="2" fillId="0" borderId="0" xfId="2" applyFont="1" applyFill="1" applyAlignment="1" applyProtection="1">
      <alignment vertical="top" wrapText="1" readingOrder="1"/>
      <protection locked="0"/>
    </xf>
    <xf numFmtId="0" fontId="5" fillId="0" borderId="9" xfId="2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horizontal="center" wrapText="1" readingOrder="1"/>
      <protection locked="0"/>
    </xf>
    <xf numFmtId="0" fontId="5" fillId="0" borderId="3" xfId="2" applyFont="1" applyFill="1" applyBorder="1" applyAlignment="1" applyProtection="1">
      <alignment horizontal="center" wrapText="1" readingOrder="1"/>
      <protection locked="0"/>
    </xf>
  </cellXfs>
  <cellStyles count="11">
    <cellStyle name="Currency 2" xfId="5" xr:uid="{00000000-0005-0000-0000-000000000000}"/>
    <cellStyle name="Currency 2 2" xfId="8" xr:uid="{00000000-0005-0000-0000-000001000000}"/>
    <cellStyle name="Currency 3" xfId="3" xr:uid="{00000000-0005-0000-0000-000002000000}"/>
    <cellStyle name="Hyperlink 2" xfId="4" xr:uid="{00000000-0005-0000-0000-000004000000}"/>
    <cellStyle name="Normal" xfId="0" builtinId="0"/>
    <cellStyle name="Normal 2" xfId="1" xr:uid="{00000000-0005-0000-0000-000006000000}"/>
    <cellStyle name="Normal 3" xfId="2" xr:uid="{00000000-0005-0000-0000-000007000000}"/>
    <cellStyle name="Normal 3 2" xfId="7" xr:uid="{00000000-0005-0000-0000-000008000000}"/>
    <cellStyle name="Normal 4" xfId="9" xr:uid="{00000000-0005-0000-0000-000009000000}"/>
    <cellStyle name="Normal 5" xfId="10" xr:uid="{00000000-0005-0000-0000-00000A000000}"/>
    <cellStyle name="Percent 2" xfId="6" xr:uid="{00000000-0005-0000-0000-00000C000000}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5"/>
  <sheetViews>
    <sheetView showGridLines="0" tabSelected="1" workbookViewId="0">
      <selection activeCell="K16" sqref="K16"/>
    </sheetView>
  </sheetViews>
  <sheetFormatPr defaultColWidth="8.85546875" defaultRowHeight="14.25" x14ac:dyDescent="0.2"/>
  <cols>
    <col min="1" max="1" width="41.140625" style="1" customWidth="1"/>
    <col min="2" max="9" width="12.7109375" style="1" customWidth="1"/>
    <col min="10" max="16384" width="8.85546875" style="1"/>
  </cols>
  <sheetData>
    <row r="1" spans="1:9" x14ac:dyDescent="0.2">
      <c r="A1" s="25" t="s">
        <v>20</v>
      </c>
      <c r="B1" s="26"/>
      <c r="C1" s="26"/>
      <c r="D1" s="26"/>
      <c r="E1" s="26"/>
      <c r="F1" s="26"/>
      <c r="G1" s="26"/>
      <c r="H1" s="26"/>
      <c r="I1" s="26"/>
    </row>
    <row r="2" spans="1:9" x14ac:dyDescent="0.2">
      <c r="A2" s="25" t="s">
        <v>21</v>
      </c>
      <c r="B2" s="26"/>
      <c r="C2" s="26"/>
      <c r="D2" s="26"/>
      <c r="E2" s="26"/>
      <c r="F2" s="26"/>
      <c r="G2" s="26"/>
      <c r="H2" s="26"/>
      <c r="I2" s="26"/>
    </row>
    <row r="3" spans="1:9" x14ac:dyDescent="0.2">
      <c r="A3" s="25" t="s">
        <v>22</v>
      </c>
      <c r="B3" s="26"/>
      <c r="C3" s="26"/>
      <c r="D3" s="26"/>
      <c r="E3" s="26"/>
      <c r="F3" s="26"/>
      <c r="G3" s="26"/>
      <c r="H3" s="26"/>
      <c r="I3" s="26"/>
    </row>
    <row r="4" spans="1:9" ht="15" thickBot="1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9" ht="30" customHeight="1" x14ac:dyDescent="0.25">
      <c r="A5" s="29"/>
      <c r="B5" s="32" t="s">
        <v>23</v>
      </c>
      <c r="C5" s="32" t="s">
        <v>25</v>
      </c>
      <c r="D5" s="32" t="s">
        <v>28</v>
      </c>
      <c r="E5" s="32" t="s">
        <v>29</v>
      </c>
      <c r="F5" s="32" t="s">
        <v>24</v>
      </c>
      <c r="G5" s="32" t="s">
        <v>26</v>
      </c>
      <c r="H5" s="36" t="s">
        <v>30</v>
      </c>
      <c r="I5" s="37"/>
    </row>
    <row r="6" spans="1:9" s="16" customFormat="1" ht="15" x14ac:dyDescent="0.25">
      <c r="A6" s="30"/>
      <c r="B6" s="33"/>
      <c r="C6" s="33"/>
      <c r="D6" s="33"/>
      <c r="E6" s="33"/>
      <c r="F6" s="33"/>
      <c r="G6" s="33"/>
      <c r="H6" s="38" t="s">
        <v>27</v>
      </c>
      <c r="I6" s="39"/>
    </row>
    <row r="7" spans="1:9" ht="15.75" thickBot="1" x14ac:dyDescent="0.3">
      <c r="A7" s="31"/>
      <c r="B7" s="34"/>
      <c r="C7" s="34"/>
      <c r="D7" s="34"/>
      <c r="E7" s="34"/>
      <c r="F7" s="34"/>
      <c r="G7" s="34"/>
      <c r="H7" s="24" t="s">
        <v>1</v>
      </c>
      <c r="I7" s="19" t="s">
        <v>2</v>
      </c>
    </row>
    <row r="8" spans="1:9" x14ac:dyDescent="0.2">
      <c r="A8" s="2" t="s">
        <v>3</v>
      </c>
      <c r="B8" s="9">
        <v>756.59765700000003</v>
      </c>
      <c r="C8" s="7">
        <v>131.031228</v>
      </c>
      <c r="D8" s="9">
        <v>0</v>
      </c>
      <c r="E8" s="7">
        <v>0</v>
      </c>
      <c r="F8" s="9">
        <v>683.36</v>
      </c>
      <c r="G8" s="9">
        <v>118.1</v>
      </c>
      <c r="H8" s="12">
        <f>G8-C8</f>
        <v>-12.931228000000004</v>
      </c>
      <c r="I8" s="20">
        <f>IF(C8=0,"N/A",H8/C8)</f>
        <v>-9.8688138677903589E-2</v>
      </c>
    </row>
    <row r="9" spans="1:9" x14ac:dyDescent="0.2">
      <c r="A9" s="2" t="s">
        <v>4</v>
      </c>
      <c r="B9" s="8">
        <v>960.80241100000001</v>
      </c>
      <c r="C9" s="8">
        <v>155.26108500000001</v>
      </c>
      <c r="D9" s="8">
        <v>0</v>
      </c>
      <c r="E9" s="8">
        <v>0</v>
      </c>
      <c r="F9" s="8">
        <v>883.04</v>
      </c>
      <c r="G9" s="8">
        <v>154.1</v>
      </c>
      <c r="H9" s="13">
        <f t="shared" ref="H9:H24" si="0">G9-C9</f>
        <v>-1.1610850000000141</v>
      </c>
      <c r="I9" s="20">
        <f t="shared" ref="I9:I24" si="1">IF(C9=0,"N/A",H9/C9)</f>
        <v>-7.4782744175722719E-3</v>
      </c>
    </row>
    <row r="10" spans="1:9" x14ac:dyDescent="0.2">
      <c r="A10" s="2" t="s">
        <v>5</v>
      </c>
      <c r="B10" s="8">
        <v>977.897336</v>
      </c>
      <c r="C10" s="8">
        <v>37.348408999999997</v>
      </c>
      <c r="D10" s="8">
        <v>0</v>
      </c>
      <c r="E10" s="8">
        <v>0</v>
      </c>
      <c r="F10" s="8">
        <v>881.42</v>
      </c>
      <c r="G10" s="8">
        <v>23.58</v>
      </c>
      <c r="H10" s="13">
        <f t="shared" si="0"/>
        <v>-13.768408999999998</v>
      </c>
      <c r="I10" s="20">
        <f t="shared" si="1"/>
        <v>-0.36864780505107997</v>
      </c>
    </row>
    <row r="11" spans="1:9" x14ac:dyDescent="0.2">
      <c r="A11" s="2" t="s">
        <v>6</v>
      </c>
      <c r="B11" s="8">
        <v>907.79980999999998</v>
      </c>
      <c r="C11" s="8">
        <v>407.25721600000003</v>
      </c>
      <c r="D11" s="8">
        <v>0</v>
      </c>
      <c r="E11" s="8">
        <v>0</v>
      </c>
      <c r="F11" s="8">
        <v>787.05000000000007</v>
      </c>
      <c r="G11" s="8">
        <v>341.13</v>
      </c>
      <c r="H11" s="13">
        <f t="shared" si="0"/>
        <v>-66.127216000000033</v>
      </c>
      <c r="I11" s="20">
        <f t="shared" si="1"/>
        <v>-0.16237211620088279</v>
      </c>
    </row>
    <row r="12" spans="1:9" x14ac:dyDescent="0.2">
      <c r="A12" s="2" t="s">
        <v>7</v>
      </c>
      <c r="B12" s="8">
        <v>1503.412194</v>
      </c>
      <c r="C12" s="8">
        <v>464.179102</v>
      </c>
      <c r="D12" s="8">
        <v>0</v>
      </c>
      <c r="E12" s="8">
        <v>0</v>
      </c>
      <c r="F12" s="8">
        <v>1255.82</v>
      </c>
      <c r="G12" s="8">
        <v>350.29</v>
      </c>
      <c r="H12" s="13">
        <f t="shared" si="0"/>
        <v>-113.88910199999998</v>
      </c>
      <c r="I12" s="20">
        <f t="shared" si="1"/>
        <v>-0.24535594452505097</v>
      </c>
    </row>
    <row r="13" spans="1:9" x14ac:dyDescent="0.2">
      <c r="A13" s="2" t="s">
        <v>8</v>
      </c>
      <c r="B13" s="8">
        <v>250.68807699999999</v>
      </c>
      <c r="C13" s="8">
        <v>64.595799999999997</v>
      </c>
      <c r="D13" s="8">
        <v>0</v>
      </c>
      <c r="E13" s="8">
        <v>0</v>
      </c>
      <c r="F13" s="8">
        <v>230.07599999999999</v>
      </c>
      <c r="G13" s="8">
        <v>56.23</v>
      </c>
      <c r="H13" s="13">
        <f t="shared" si="0"/>
        <v>-8.3658000000000001</v>
      </c>
      <c r="I13" s="20">
        <f t="shared" si="1"/>
        <v>-0.12950996814034349</v>
      </c>
    </row>
    <row r="14" spans="1:9" x14ac:dyDescent="0.2">
      <c r="A14" s="2" t="s">
        <v>9</v>
      </c>
      <c r="B14" s="8">
        <v>48.976190000000003</v>
      </c>
      <c r="C14" s="8">
        <v>0.1</v>
      </c>
      <c r="D14" s="8">
        <v>0</v>
      </c>
      <c r="E14" s="8">
        <v>0</v>
      </c>
      <c r="F14" s="8">
        <v>46.24</v>
      </c>
      <c r="G14" s="8">
        <v>0</v>
      </c>
      <c r="H14" s="13">
        <f t="shared" si="0"/>
        <v>-0.1</v>
      </c>
      <c r="I14" s="20">
        <f t="shared" si="1"/>
        <v>-1</v>
      </c>
    </row>
    <row r="15" spans="1:9" x14ac:dyDescent="0.2">
      <c r="A15" s="2" t="s">
        <v>15</v>
      </c>
      <c r="B15" s="8">
        <v>501.71826499999997</v>
      </c>
      <c r="C15" s="8">
        <v>380.53826500000002</v>
      </c>
      <c r="D15" s="8">
        <v>0</v>
      </c>
      <c r="E15" s="8">
        <v>0</v>
      </c>
      <c r="F15" s="8">
        <v>403.39</v>
      </c>
      <c r="G15" s="8">
        <v>322.48</v>
      </c>
      <c r="H15" s="13">
        <f t="shared" si="0"/>
        <v>-58.058265000000006</v>
      </c>
      <c r="I15" s="20">
        <f t="shared" si="1"/>
        <v>-0.1525687962024003</v>
      </c>
    </row>
    <row r="16" spans="1:9" x14ac:dyDescent="0.2">
      <c r="A16" s="2" t="s">
        <v>19</v>
      </c>
      <c r="B16" s="8">
        <v>471.05034799999999</v>
      </c>
      <c r="C16" s="8">
        <v>103.86028399999999</v>
      </c>
      <c r="D16" s="8">
        <v>0</v>
      </c>
      <c r="E16" s="8">
        <v>0</v>
      </c>
      <c r="F16" s="8">
        <v>491.04</v>
      </c>
      <c r="G16" s="8">
        <v>98.07</v>
      </c>
      <c r="H16" s="13">
        <f t="shared" si="0"/>
        <v>-5.7902839999999998</v>
      </c>
      <c r="I16" s="20">
        <f t="shared" si="1"/>
        <v>-5.5750704475254466E-2</v>
      </c>
    </row>
    <row r="17" spans="1:9" x14ac:dyDescent="0.2">
      <c r="A17" s="2" t="s">
        <v>16</v>
      </c>
      <c r="B17" s="8">
        <v>1.4335</v>
      </c>
      <c r="C17" s="8">
        <v>0</v>
      </c>
      <c r="D17" s="8">
        <v>0</v>
      </c>
      <c r="E17" s="8">
        <v>0</v>
      </c>
      <c r="F17" s="8">
        <v>1.524</v>
      </c>
      <c r="G17" s="8">
        <v>0</v>
      </c>
      <c r="H17" s="13">
        <f t="shared" si="0"/>
        <v>0</v>
      </c>
      <c r="I17" s="20" t="str">
        <f t="shared" si="1"/>
        <v>N/A</v>
      </c>
    </row>
    <row r="18" spans="1:9" x14ac:dyDescent="0.2">
      <c r="A18" s="3" t="s">
        <v>10</v>
      </c>
      <c r="B18" s="4">
        <f t="shared" ref="B18:G18" si="2">SUM(B8:B17)</f>
        <v>6380.3757879999994</v>
      </c>
      <c r="C18" s="4">
        <f t="shared" si="2"/>
        <v>1744.1713890000003</v>
      </c>
      <c r="D18" s="4">
        <f t="shared" si="2"/>
        <v>0</v>
      </c>
      <c r="E18" s="4">
        <f t="shared" si="2"/>
        <v>0</v>
      </c>
      <c r="F18" s="4">
        <f t="shared" si="2"/>
        <v>5662.9600000000009</v>
      </c>
      <c r="G18" s="4">
        <f t="shared" si="2"/>
        <v>1463.98</v>
      </c>
      <c r="H18" s="10">
        <f t="shared" si="0"/>
        <v>-280.1913890000003</v>
      </c>
      <c r="I18" s="21">
        <f t="shared" si="1"/>
        <v>-0.16064441302448187</v>
      </c>
    </row>
    <row r="19" spans="1:9" x14ac:dyDescent="0.2">
      <c r="A19" s="2" t="s">
        <v>11</v>
      </c>
      <c r="B19" s="9">
        <v>903.86557300000004</v>
      </c>
      <c r="C19" s="9">
        <v>0</v>
      </c>
      <c r="D19" s="9">
        <v>0</v>
      </c>
      <c r="E19" s="9">
        <v>0</v>
      </c>
      <c r="F19" s="9">
        <v>823.47</v>
      </c>
      <c r="G19" s="9">
        <v>0</v>
      </c>
      <c r="H19" s="12">
        <f t="shared" si="0"/>
        <v>0</v>
      </c>
      <c r="I19" s="20" t="str">
        <f t="shared" si="1"/>
        <v>N/A</v>
      </c>
    </row>
    <row r="20" spans="1:9" ht="28.5" x14ac:dyDescent="0.2">
      <c r="A20" s="2" t="s">
        <v>17</v>
      </c>
      <c r="B20" s="9">
        <v>186.29784699999999</v>
      </c>
      <c r="C20" s="9">
        <v>185.73391000000001</v>
      </c>
      <c r="D20" s="9">
        <v>0</v>
      </c>
      <c r="E20" s="9">
        <v>0</v>
      </c>
      <c r="F20" s="9">
        <v>223.23</v>
      </c>
      <c r="G20" s="9">
        <v>222.23</v>
      </c>
      <c r="H20" s="12">
        <f t="shared" si="0"/>
        <v>36.496089999999981</v>
      </c>
      <c r="I20" s="20">
        <f t="shared" si="1"/>
        <v>0.19649664404308281</v>
      </c>
    </row>
    <row r="21" spans="1:9" x14ac:dyDescent="0.2">
      <c r="A21" s="2" t="s">
        <v>12</v>
      </c>
      <c r="B21" s="9">
        <v>328.50730499999997</v>
      </c>
      <c r="C21" s="9">
        <v>0</v>
      </c>
      <c r="D21" s="9">
        <v>0</v>
      </c>
      <c r="E21" s="9">
        <v>0</v>
      </c>
      <c r="F21" s="9">
        <v>336.89</v>
      </c>
      <c r="G21" s="9">
        <v>0</v>
      </c>
      <c r="H21" s="12">
        <f t="shared" si="0"/>
        <v>0</v>
      </c>
      <c r="I21" s="20" t="str">
        <f t="shared" si="1"/>
        <v>N/A</v>
      </c>
    </row>
    <row r="22" spans="1:9" x14ac:dyDescent="0.2">
      <c r="A22" s="2" t="s">
        <v>13</v>
      </c>
      <c r="B22" s="9">
        <v>4.2965150000000003</v>
      </c>
      <c r="C22" s="9">
        <v>0</v>
      </c>
      <c r="D22" s="9">
        <v>0</v>
      </c>
      <c r="E22" s="9">
        <v>0</v>
      </c>
      <c r="F22" s="9">
        <v>4.0999999999999996</v>
      </c>
      <c r="G22" s="9">
        <v>0</v>
      </c>
      <c r="H22" s="12">
        <f t="shared" si="0"/>
        <v>0</v>
      </c>
      <c r="I22" s="20" t="str">
        <f t="shared" si="1"/>
        <v>N/A</v>
      </c>
    </row>
    <row r="23" spans="1:9" x14ac:dyDescent="0.2">
      <c r="A23" s="14" t="s">
        <v>14</v>
      </c>
      <c r="B23" s="17">
        <v>15.087251999999999</v>
      </c>
      <c r="C23" s="17">
        <v>0</v>
      </c>
      <c r="D23" s="17">
        <v>0</v>
      </c>
      <c r="E23" s="17">
        <v>0</v>
      </c>
      <c r="F23" s="17">
        <v>15.35</v>
      </c>
      <c r="G23" s="17">
        <v>0</v>
      </c>
      <c r="H23" s="15">
        <f t="shared" si="0"/>
        <v>0</v>
      </c>
      <c r="I23" s="22" t="str">
        <f t="shared" si="1"/>
        <v>N/A</v>
      </c>
    </row>
    <row r="24" spans="1:9" s="18" customFormat="1" ht="15.75" thickBot="1" x14ac:dyDescent="0.3">
      <c r="A24" s="5" t="s">
        <v>18</v>
      </c>
      <c r="B24" s="6">
        <f>SUM(B18:B23)</f>
        <v>7818.4302799999996</v>
      </c>
      <c r="C24" s="6">
        <f t="shared" ref="C24:G24" si="3">SUM(C18:C23)</f>
        <v>1929.9052990000002</v>
      </c>
      <c r="D24" s="6">
        <f t="shared" si="3"/>
        <v>0</v>
      </c>
      <c r="E24" s="6">
        <f t="shared" si="3"/>
        <v>0</v>
      </c>
      <c r="F24" s="6">
        <f t="shared" si="3"/>
        <v>7066.0000000000018</v>
      </c>
      <c r="G24" s="6">
        <f t="shared" si="3"/>
        <v>1686.21</v>
      </c>
      <c r="H24" s="11">
        <f t="shared" si="0"/>
        <v>-243.6952990000002</v>
      </c>
      <c r="I24" s="23">
        <f t="shared" si="1"/>
        <v>-0.12627319025771541</v>
      </c>
    </row>
    <row r="25" spans="1:9" x14ac:dyDescent="0.2">
      <c r="A25" s="35"/>
      <c r="B25" s="26"/>
      <c r="C25" s="26"/>
      <c r="D25" s="26"/>
      <c r="E25" s="26"/>
      <c r="F25" s="26"/>
      <c r="G25" s="26"/>
      <c r="H25" s="26"/>
      <c r="I25" s="26"/>
    </row>
  </sheetData>
  <mergeCells count="14">
    <mergeCell ref="A25:I25"/>
    <mergeCell ref="C5:C7"/>
    <mergeCell ref="B5:B7"/>
    <mergeCell ref="H5:I5"/>
    <mergeCell ref="H6:I6"/>
    <mergeCell ref="A1:I1"/>
    <mergeCell ref="A2:I2"/>
    <mergeCell ref="A3:I3"/>
    <mergeCell ref="A4:I4"/>
    <mergeCell ref="A5:A7"/>
    <mergeCell ref="G5:G7"/>
    <mergeCell ref="F5:F7"/>
    <mergeCell ref="E5:E7"/>
    <mergeCell ref="D5:D7"/>
  </mergeCells>
  <printOptions horizontalCentered="1"/>
  <pageMargins left="0.7" right="0.7" top="0.75" bottom="0.75" header="0.3" footer="0.3"/>
  <pageSetup scale="91" orientation="landscape" r:id="rId1"/>
  <ignoredErrors>
    <ignoredError sqref="B18:G18 H8:I24 B24:G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RI_summ, Acct-Activ</vt:lpstr>
      <vt:lpstr>'RI_summ, Acct-Activ'!Print_Area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2018-08-29T10:26:38Z</cp:lastPrinted>
  <dcterms:created xsi:type="dcterms:W3CDTF">2013-08-27T19:42:23Z</dcterms:created>
  <dcterms:modified xsi:type="dcterms:W3CDTF">2019-03-15T23:16:00Z</dcterms:modified>
</cp:coreProperties>
</file>