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06 - Formatting\02 - Summary Tables and Charts\"/>
    </mc:Choice>
  </mc:AlternateContent>
  <xr:revisionPtr revIDLastSave="0" documentId="13_ncr:1_{DE7E837C-FAAE-43D0-91AC-CADE3AB5B2A9}" xr6:coauthVersionLast="36" xr6:coauthVersionMax="36" xr10:uidLastSave="{00000000-0000-0000-0000-000000000000}"/>
  <bookViews>
    <workbookView xWindow="0" yWindow="0" windowWidth="19200" windowHeight="6960" xr2:uid="{B03E6C3E-D03A-4957-81CB-F5DC51484730}"/>
  </bookViews>
  <sheets>
    <sheet name="RI Summary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F28" i="1" l="1"/>
  <c r="G28" i="1" s="1"/>
  <c r="F26" i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C19" i="1"/>
  <c r="F18" i="1"/>
  <c r="G18" i="1" s="1"/>
  <c r="F17" i="1"/>
  <c r="G17" i="1" s="1"/>
  <c r="F16" i="1"/>
  <c r="G16" i="1" s="1"/>
  <c r="F15" i="1"/>
  <c r="G15" i="1" s="1"/>
  <c r="G14" i="1"/>
  <c r="F14" i="1"/>
  <c r="G13" i="1"/>
  <c r="F13" i="1"/>
  <c r="E12" i="1"/>
  <c r="C12" i="1"/>
  <c r="F11" i="1"/>
  <c r="G11" i="1" s="1"/>
  <c r="F10" i="1"/>
  <c r="G10" i="1" s="1"/>
  <c r="C9" i="1"/>
  <c r="F8" i="1"/>
  <c r="G8" i="1" s="1"/>
  <c r="F19" i="1" l="1"/>
  <c r="F12" i="1"/>
  <c r="G12" i="1" s="1"/>
  <c r="G19" i="1"/>
  <c r="G26" i="1"/>
  <c r="C27" i="1"/>
  <c r="E9" i="1"/>
  <c r="E27" i="1" l="1"/>
  <c r="F9" i="1"/>
  <c r="G9" i="1" s="1"/>
  <c r="C29" i="1"/>
  <c r="E29" i="1" l="1"/>
  <c r="F27" i="1"/>
  <c r="G27" i="1" s="1"/>
  <c r="F29" i="1" l="1"/>
  <c r="G29" i="1" s="1"/>
</calcChain>
</file>

<file path=xl/sharedStrings.xml><?xml version="1.0" encoding="utf-8"?>
<sst xmlns="http://schemas.openxmlformats.org/spreadsheetml/2006/main" count="40" uniqueCount="40">
  <si>
    <t>(Dollars in Millions)</t>
  </si>
  <si>
    <t>FY 2018
Actual</t>
  </si>
  <si>
    <t>FY 2020
Request</t>
  </si>
  <si>
    <t>FY 2020 Request
 change over</t>
  </si>
  <si>
    <t>FY 2018 Actual</t>
  </si>
  <si>
    <t>Amount</t>
  </si>
  <si>
    <t>Percent</t>
  </si>
  <si>
    <r>
      <t>Operations and Maintenance of Major Facilities</t>
    </r>
    <r>
      <rPr>
        <b/>
        <vertAlign val="superscript"/>
        <sz val="11"/>
        <color theme="1"/>
        <rFont val="Arial"/>
        <family val="2"/>
      </rPr>
      <t>1</t>
    </r>
  </si>
  <si>
    <t>Major Research Facilities Construction Investments</t>
  </si>
  <si>
    <r>
      <t>Construction, Acquisition, and Commissioning (MREFC)</t>
    </r>
    <r>
      <rPr>
        <vertAlign val="superscript"/>
        <sz val="11"/>
        <color theme="1"/>
        <rFont val="Arial"/>
        <family val="2"/>
      </rPr>
      <t>2</t>
    </r>
  </si>
  <si>
    <t xml:space="preserve">MREFC Mid-scale Research Infrastructure </t>
  </si>
  <si>
    <t>NSF-wide Mid-scale Research Infrastructure (R&amp;RA)</t>
  </si>
  <si>
    <t>Directorate Midscale Research Infrastructure Programs</t>
  </si>
  <si>
    <t>Major Research Instrumentation (MRI)</t>
  </si>
  <si>
    <t>BIO</t>
  </si>
  <si>
    <t>CISE</t>
  </si>
  <si>
    <t>GEO</t>
  </si>
  <si>
    <t>MPS</t>
  </si>
  <si>
    <t>SBE</t>
  </si>
  <si>
    <t>OPP</t>
  </si>
  <si>
    <t>Subtotal, Research Infrastructure Support</t>
  </si>
  <si>
    <t>Research Infrastructure Stewardship Offset</t>
  </si>
  <si>
    <t>RESEARCH INFRASTRUCTURE TOTAL</t>
  </si>
  <si>
    <r>
      <t>Design Stage Activities</t>
    </r>
    <r>
      <rPr>
        <vertAlign val="superscript"/>
        <sz val="11"/>
        <color theme="1"/>
        <rFont val="Arial"/>
        <family val="2"/>
      </rPr>
      <t>3</t>
    </r>
  </si>
  <si>
    <r>
      <t>Mid-scale Research Infrastructure</t>
    </r>
    <r>
      <rPr>
        <b/>
        <vertAlign val="superscript"/>
        <sz val="11"/>
        <color theme="1"/>
        <rFont val="Arial"/>
        <family val="2"/>
      </rPr>
      <t>4</t>
    </r>
  </si>
  <si>
    <r>
      <t>Polar Logistical and Infrastructure Support</t>
    </r>
    <r>
      <rPr>
        <b/>
        <vertAlign val="superscript"/>
        <sz val="11"/>
        <color theme="1"/>
        <rFont val="Arial"/>
        <family val="2"/>
      </rPr>
      <t>5</t>
    </r>
  </si>
  <si>
    <r>
      <t>Research Resources</t>
    </r>
    <r>
      <rPr>
        <b/>
        <vertAlign val="superscript"/>
        <sz val="11"/>
        <color indexed="8"/>
        <rFont val="Arial"/>
        <family val="2"/>
      </rPr>
      <t>7</t>
    </r>
  </si>
  <si>
    <t>Other Research Infrastructure</t>
  </si>
  <si>
    <t>NATIONAL SCIENCE FOUNDATION</t>
  </si>
  <si>
    <t>RESEARCH INFRASTRUCTURE SUMMARY</t>
  </si>
  <si>
    <t>FY 2020 BUDGET REQUEST TO CONGRESS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</si>
  <si>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For facility level detail on operations and maintenance, see the Major Multi-User Research Facilities table in the Facilities chapter.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</si>
  <si>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Construction, Acquisition, and Commissioning are for implementation support provided through the MREFC account. MREFC funding is included for DKIST ($20.0 million in FY</t>
    </r>
    <r>
      <rPr>
        <sz val="10"/>
        <rFont val="Calibri"/>
        <family val="2"/>
      </rPr>
      <t> </t>
    </r>
    <r>
      <rPr>
        <sz val="10"/>
        <rFont val="Arial"/>
        <family val="2"/>
      </rPr>
      <t>2018); for RCRV ($88.0 million in FY 2018); and LSST ($57.80 million in FY 2018 and $46.34 million in FY 2020); in FY 2020 for: Antarctic Infrastructure Modernization for Science (AIMS) ($97.89 million), High-Lumosity Large Hadron Collider Upgrade (HL-LHC) ($33.0 million), and Mid-scale Research Infrastructure ($45.0 million, shown on the MREFC Mid-scale RI line below).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</si>
  <si>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Design Stage Activities include support for potential next generation multi-user facilities funded through R&amp;RA. This line reflects funding for AIMS in FY 2018 ($16.14 million); for a potential HL-LHC in FY 2018 ($16.60 million, of which $7.50 million funds FY 2019 and FY 2020 activities); for LIGO A+ ($10.0 million  in FY 2018 and $400,000 in FY</t>
    </r>
    <r>
      <rPr>
        <sz val="10"/>
        <rFont val="Calibri"/>
        <family val="2"/>
      </rPr>
      <t> </t>
    </r>
    <r>
      <rPr>
        <sz val="10"/>
        <rFont val="Arial"/>
        <family val="2"/>
      </rPr>
      <t>2020); and for the potential Leadership Class Computing Facility in FY 2020 ($4.0 million).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</si>
  <si>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NSF-wide Mid-scale Research Infrastructure is provided through both the Research and Related Activities account (if the total project cost is less than $20.0 million) and the Major Research Equipment and Facilities account (if the total project cost is greater than $20.0 million). For more information, please refer to the Mid-scale Research Infrastructure narrative in the NSF-wide Investments chapter.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</si>
  <si>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Polar Logistical and Infrastructure Support includes funding for Arctic Logistics; U.S. Antarctic Logistical Support Activities (USALS); and Polar Environment, Health, and Safety (PEHS).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</si>
  <si>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Funding for Networking and Computational Resources Infrastructure excludes support  for the potential Leadership Class Computing Facility in FY 2020 ($4.0 million), which is captured under Design Stage Activities above.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</si>
  <si>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Funding for Research Resources includes support for the operation and maintenance of minor facilities, infrastructure and instrumentation, field stations, museum collections, etc.</t>
    </r>
  </si>
  <si>
    <t>FY 2019
(TBD)</t>
  </si>
  <si>
    <r>
      <t>CISE Networking and Computational Resources Infrastructure
   and Services (NCRIS)</t>
    </r>
    <r>
      <rPr>
        <b/>
        <vertAlign val="superscript"/>
        <sz val="11"/>
        <color theme="1"/>
        <rFont val="Arial"/>
        <family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</si>
</sst>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0_);\(&quot;$&quot;#,##0.000\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color rgb="FF0000FF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3" fillId="0" borderId="0" xfId="0" applyFont="1"/>
    <xf numFmtId="164" fontId="2" fillId="0" borderId="0" xfId="1" applyNumberFormat="1" applyFont="1" applyFill="1" applyBorder="1" applyAlignment="1" applyProtection="1">
      <alignment vertical="top" readingOrder="1"/>
      <protection locked="0"/>
    </xf>
    <xf numFmtId="164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0" xfId="0" applyNumberFormat="1" applyFont="1"/>
    <xf numFmtId="0" fontId="3" fillId="0" borderId="0" xfId="1" applyFont="1" applyFill="1" applyBorder="1" applyAlignment="1" applyProtection="1">
      <alignment vertical="top" wrapText="1" readingOrder="1"/>
      <protection locked="0"/>
    </xf>
    <xf numFmtId="166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0" xfId="1" applyFont="1" applyFill="1" applyBorder="1" applyAlignment="1">
      <alignment vertical="top" readingOrder="1"/>
    </xf>
    <xf numFmtId="166" fontId="3" fillId="0" borderId="0" xfId="1" applyNumberFormat="1" applyFont="1" applyFill="1" applyBorder="1" applyAlignment="1" applyProtection="1">
      <alignment vertical="top" readingOrder="1"/>
      <protection locked="0"/>
    </xf>
    <xf numFmtId="0" fontId="7" fillId="0" borderId="0" xfId="0" applyFont="1" applyAlignment="1">
      <alignment wrapText="1"/>
    </xf>
    <xf numFmtId="0" fontId="8" fillId="0" borderId="0" xfId="1" applyFont="1" applyFill="1" applyBorder="1" applyAlignment="1" applyProtection="1">
      <alignment vertical="top" wrapText="1" readingOrder="1"/>
      <protection locked="0"/>
    </xf>
    <xf numFmtId="0" fontId="1" fillId="0" borderId="0" xfId="0" applyFont="1" applyFill="1" applyAlignment="1">
      <alignment vertical="top"/>
    </xf>
    <xf numFmtId="164" fontId="2" fillId="0" borderId="3" xfId="1" applyNumberFormat="1" applyFont="1" applyFill="1" applyBorder="1" applyAlignment="1" applyProtection="1">
      <alignment readingOrder="1"/>
      <protection locked="0"/>
    </xf>
    <xf numFmtId="164" fontId="2" fillId="0" borderId="3" xfId="1" applyNumberFormat="1" applyFont="1" applyFill="1" applyBorder="1" applyAlignment="1" applyProtection="1">
      <alignment horizontal="right" readingOrder="1"/>
      <protection locked="0"/>
    </xf>
    <xf numFmtId="165" fontId="2" fillId="0" borderId="3" xfId="1" applyNumberFormat="1" applyFont="1" applyFill="1" applyBorder="1" applyAlignment="1" applyProtection="1">
      <alignment horizontal="right" readingOrder="1"/>
      <protection locked="0"/>
    </xf>
    <xf numFmtId="0" fontId="3" fillId="0" borderId="0" xfId="0" applyFont="1" applyAlignment="1"/>
    <xf numFmtId="0" fontId="3" fillId="0" borderId="3" xfId="1" applyFont="1" applyFill="1" applyBorder="1" applyAlignment="1">
      <alignment readingOrder="1"/>
    </xf>
    <xf numFmtId="0" fontId="11" fillId="0" borderId="3" xfId="3" applyFont="1" applyFill="1" applyBorder="1" applyAlignment="1" applyProtection="1">
      <alignment wrapText="1" readingOrder="1"/>
      <protection locked="0"/>
    </xf>
    <xf numFmtId="166" fontId="3" fillId="0" borderId="3" xfId="1" applyNumberFormat="1" applyFont="1" applyFill="1" applyBorder="1" applyAlignment="1" applyProtection="1">
      <alignment readingOrder="1"/>
      <protection locked="0"/>
    </xf>
    <xf numFmtId="166" fontId="3" fillId="0" borderId="3" xfId="1" applyNumberFormat="1" applyFont="1" applyFill="1" applyBorder="1" applyAlignment="1" applyProtection="1">
      <alignment horizontal="right" readingOrder="1"/>
      <protection locked="0"/>
    </xf>
    <xf numFmtId="165" fontId="3" fillId="0" borderId="3" xfId="1" applyNumberFormat="1" applyFont="1" applyFill="1" applyBorder="1" applyAlignment="1" applyProtection="1">
      <alignment horizontal="right" readingOrder="1"/>
      <protection locked="0"/>
    </xf>
    <xf numFmtId="164" fontId="2" fillId="0" borderId="1" xfId="1" applyNumberFormat="1" applyFont="1" applyFill="1" applyBorder="1" applyAlignment="1" applyProtection="1">
      <alignment readingOrder="1"/>
      <protection locked="0"/>
    </xf>
    <xf numFmtId="164" fontId="2" fillId="0" borderId="1" xfId="1" applyNumberFormat="1" applyFont="1" applyFill="1" applyBorder="1" applyAlignment="1" applyProtection="1">
      <alignment horizontal="right" readingOrder="1"/>
      <protection locked="0"/>
    </xf>
    <xf numFmtId="165" fontId="2" fillId="0" borderId="1" xfId="1" applyNumberFormat="1" applyFont="1" applyFill="1" applyBorder="1" applyAlignment="1" applyProtection="1">
      <alignment horizontal="right" readingOrder="1"/>
      <protection locked="0"/>
    </xf>
    <xf numFmtId="0" fontId="7" fillId="0" borderId="0" xfId="0" applyFont="1"/>
    <xf numFmtId="7" fontId="3" fillId="0" borderId="0" xfId="0" applyNumberFormat="1" applyFont="1"/>
    <xf numFmtId="167" fontId="3" fillId="0" borderId="0" xfId="0" applyNumberFormat="1" applyFont="1"/>
    <xf numFmtId="0" fontId="12" fillId="0" borderId="0" xfId="0" applyFont="1"/>
    <xf numFmtId="0" fontId="2" fillId="0" borderId="0" xfId="1" applyFont="1" applyFill="1" applyBorder="1" applyAlignment="1">
      <alignment vertical="top" wrapText="1" readingOrder="1"/>
    </xf>
    <xf numFmtId="0" fontId="2" fillId="0" borderId="1" xfId="2" applyFont="1" applyFill="1" applyBorder="1" applyAlignment="1" applyProtection="1">
      <alignment horizontal="right" wrapText="1" readingOrder="1"/>
      <protection locked="0"/>
    </xf>
    <xf numFmtId="0" fontId="2" fillId="0" borderId="0" xfId="1" applyFont="1" applyFill="1" applyBorder="1" applyAlignment="1">
      <alignment vertical="top" wrapText="1" readingOrder="1"/>
    </xf>
    <xf numFmtId="0" fontId="2" fillId="0" borderId="0" xfId="1" applyFont="1" applyFill="1" applyBorder="1" applyAlignment="1">
      <alignment vertical="top" readingOrder="1"/>
    </xf>
    <xf numFmtId="0" fontId="2" fillId="0" borderId="0" xfId="1" applyFont="1" applyFill="1" applyAlignment="1" applyProtection="1">
      <alignment horizontal="center" vertical="top" wrapText="1" readingOrder="1"/>
      <protection locked="0"/>
    </xf>
    <xf numFmtId="0" fontId="4" fillId="0" borderId="0" xfId="1" applyFont="1" applyFill="1" applyAlignment="1" applyProtection="1">
      <alignment horizontal="center" vertical="top" wrapText="1" readingOrder="1"/>
      <protection locked="0"/>
    </xf>
    <xf numFmtId="0" fontId="3" fillId="0" borderId="1" xfId="1" applyFont="1" applyFill="1" applyBorder="1" applyAlignment="1" applyProtection="1">
      <alignment horizontal="center" wrapText="1" readingOrder="1"/>
      <protection locked="0"/>
    </xf>
    <xf numFmtId="0" fontId="3" fillId="0" borderId="2" xfId="1" applyFont="1" applyFill="1" applyBorder="1" applyAlignment="1" applyProtection="1">
      <alignment horizontal="center" vertical="top" wrapText="1" readingOrder="1"/>
      <protection locked="0"/>
    </xf>
    <xf numFmtId="0" fontId="3" fillId="0" borderId="0" xfId="1" applyFont="1" applyFill="1" applyBorder="1" applyAlignment="1" applyProtection="1">
      <alignment horizontal="center" vertical="top" wrapText="1" readingOrder="1"/>
      <protection locked="0"/>
    </xf>
    <xf numFmtId="0" fontId="3" fillId="0" borderId="1" xfId="1" applyFont="1" applyFill="1" applyBorder="1" applyAlignment="1" applyProtection="1">
      <alignment horizontal="center" vertical="top" wrapText="1" readingOrder="1"/>
      <protection locked="0"/>
    </xf>
    <xf numFmtId="0" fontId="2" fillId="0" borderId="2" xfId="2" applyFont="1" applyFill="1" applyBorder="1" applyAlignment="1" applyProtection="1">
      <alignment horizontal="right" wrapText="1" readingOrder="1"/>
      <protection locked="0"/>
    </xf>
    <xf numFmtId="0" fontId="2" fillId="0" borderId="0" xfId="2" applyFont="1" applyFill="1" applyBorder="1" applyAlignment="1" applyProtection="1">
      <alignment horizontal="right" wrapText="1" readingOrder="1"/>
      <protection locked="0"/>
    </xf>
    <xf numFmtId="0" fontId="2" fillId="0" borderId="1" xfId="2" applyFont="1" applyFill="1" applyBorder="1" applyAlignment="1" applyProtection="1">
      <alignment horizontal="right" wrapText="1" readingOrder="1"/>
      <protection locked="0"/>
    </xf>
    <xf numFmtId="0" fontId="2" fillId="0" borderId="2" xfId="2" applyFont="1" applyFill="1" applyBorder="1" applyAlignment="1" applyProtection="1">
      <alignment horizontal="center" vertical="center" wrapText="1" readingOrder="1"/>
      <protection locked="0"/>
    </xf>
    <xf numFmtId="0" fontId="2" fillId="0" borderId="0" xfId="2" applyFont="1" applyFill="1" applyBorder="1" applyAlignment="1" applyProtection="1">
      <alignment horizontal="center" wrapText="1" readingOrder="1"/>
      <protection locked="0"/>
    </xf>
    <xf numFmtId="0" fontId="2" fillId="0" borderId="0" xfId="1" applyFont="1" applyFill="1" applyBorder="1" applyAlignment="1" applyProtection="1">
      <alignment vertical="top" wrapText="1" readingOrder="1"/>
      <protection locked="0"/>
    </xf>
    <xf numFmtId="0" fontId="2" fillId="0" borderId="0" xfId="1" applyFont="1" applyFill="1" applyBorder="1" applyAlignment="1">
      <alignment horizontal="left" vertical="top" readingOrder="1"/>
    </xf>
    <xf numFmtId="0" fontId="13" fillId="0" borderId="0" xfId="1" applyFont="1" applyFill="1" applyBorder="1" applyAlignment="1">
      <alignment horizontal="left" vertical="top" wrapText="1"/>
    </xf>
    <xf numFmtId="0" fontId="9" fillId="0" borderId="0" xfId="3" applyFont="1" applyFill="1" applyBorder="1" applyAlignment="1" applyProtection="1">
      <alignment horizontal="left" wrapText="1" readingOrder="1"/>
      <protection locked="0"/>
    </xf>
    <xf numFmtId="0" fontId="2" fillId="0" borderId="3" xfId="1" applyFont="1" applyFill="1" applyBorder="1" applyAlignment="1">
      <alignment readingOrder="1"/>
    </xf>
    <xf numFmtId="0" fontId="2" fillId="0" borderId="1" xfId="1" applyFont="1" applyFill="1" applyBorder="1" applyAlignment="1" applyProtection="1">
      <alignment wrapText="1" readingOrder="1"/>
      <protection locked="0"/>
    </xf>
    <xf numFmtId="166" fontId="8" fillId="0" borderId="0" xfId="0" applyNumberFormat="1" applyFont="1" applyFill="1" applyBorder="1" applyAlignment="1"/>
    <xf numFmtId="0" fontId="1" fillId="0" borderId="0" xfId="1" applyFont="1" applyFill="1" applyBorder="1" applyAlignment="1">
      <alignment horizontal="left" vertical="top" wrapText="1"/>
    </xf>
  </cellXfs>
  <cellStyles count="4">
    <cellStyle name="Normal" xfId="0" builtinId="0"/>
    <cellStyle name="Normal 2" xfId="2" xr:uid="{BDA8635E-FF07-4FC9-919E-1E7A5D4A0000}"/>
    <cellStyle name="Normal 3 2" xfId="1" xr:uid="{C454DDEF-560B-4177-A0C8-77C2335D7193}"/>
    <cellStyle name="Normal 4" xfId="3" xr:uid="{D9704657-1D33-4C11-B6A8-B744CF018F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6EF30-8351-41BE-A81F-BBB49F92CBE3}">
  <sheetPr>
    <pageSetUpPr fitToPage="1"/>
  </sheetPr>
  <dimension ref="A1:H40"/>
  <sheetViews>
    <sheetView showGridLines="0" tabSelected="1" workbookViewId="0">
      <selection activeCell="H16" sqref="H16"/>
    </sheetView>
  </sheetViews>
  <sheetFormatPr defaultColWidth="9.140625" defaultRowHeight="14.25" x14ac:dyDescent="0.2"/>
  <cols>
    <col min="1" max="1" width="4.5703125" style="1" customWidth="1"/>
    <col min="2" max="2" width="61.5703125" style="1" customWidth="1"/>
    <col min="3" max="3" width="11.42578125" style="1" customWidth="1"/>
    <col min="4" max="4" width="12.7109375" style="1" customWidth="1"/>
    <col min="5" max="5" width="12.140625" style="1" customWidth="1"/>
    <col min="6" max="7" width="12.5703125" style="1" customWidth="1"/>
    <col min="8" max="8" width="29.85546875" style="1" customWidth="1"/>
    <col min="9" max="16384" width="9.140625" style="1"/>
  </cols>
  <sheetData>
    <row r="1" spans="1:8" ht="15" x14ac:dyDescent="0.2">
      <c r="A1" s="34" t="s">
        <v>28</v>
      </c>
      <c r="B1" s="34"/>
      <c r="C1" s="34"/>
      <c r="D1" s="34"/>
      <c r="E1" s="34"/>
      <c r="F1" s="34"/>
      <c r="G1" s="34"/>
      <c r="H1" s="29"/>
    </row>
    <row r="2" spans="1:8" ht="15" x14ac:dyDescent="0.2">
      <c r="A2" s="34" t="s">
        <v>29</v>
      </c>
      <c r="B2" s="34"/>
      <c r="C2" s="34"/>
      <c r="D2" s="34"/>
      <c r="E2" s="34"/>
      <c r="F2" s="34"/>
      <c r="G2" s="34"/>
      <c r="H2" s="29"/>
    </row>
    <row r="3" spans="1:8" ht="15" x14ac:dyDescent="0.2">
      <c r="A3" s="35" t="s">
        <v>30</v>
      </c>
      <c r="B3" s="35"/>
      <c r="C3" s="35"/>
      <c r="D3" s="35"/>
      <c r="E3" s="35"/>
      <c r="F3" s="35"/>
      <c r="G3" s="35"/>
      <c r="H3" s="29"/>
    </row>
    <row r="4" spans="1:8" ht="15" thickBot="1" x14ac:dyDescent="0.25">
      <c r="A4" s="36" t="s">
        <v>0</v>
      </c>
      <c r="B4" s="36"/>
      <c r="C4" s="36"/>
      <c r="D4" s="36"/>
      <c r="E4" s="36"/>
      <c r="F4" s="36"/>
      <c r="G4" s="36"/>
    </row>
    <row r="5" spans="1:8" ht="28.5" customHeight="1" x14ac:dyDescent="0.2">
      <c r="A5" s="37"/>
      <c r="B5" s="37"/>
      <c r="C5" s="40" t="s">
        <v>1</v>
      </c>
      <c r="D5" s="40" t="s">
        <v>38</v>
      </c>
      <c r="E5" s="40" t="s">
        <v>2</v>
      </c>
      <c r="F5" s="43" t="s">
        <v>3</v>
      </c>
      <c r="G5" s="43"/>
    </row>
    <row r="6" spans="1:8" ht="15" x14ac:dyDescent="0.25">
      <c r="A6" s="38"/>
      <c r="B6" s="38"/>
      <c r="C6" s="41"/>
      <c r="D6" s="41"/>
      <c r="E6" s="41"/>
      <c r="F6" s="44" t="s">
        <v>4</v>
      </c>
      <c r="G6" s="44"/>
    </row>
    <row r="7" spans="1:8" ht="15.75" thickBot="1" x14ac:dyDescent="0.3">
      <c r="A7" s="39"/>
      <c r="B7" s="39"/>
      <c r="C7" s="42"/>
      <c r="D7" s="42"/>
      <c r="E7" s="42"/>
      <c r="F7" s="31" t="s">
        <v>5</v>
      </c>
      <c r="G7" s="31" t="s">
        <v>6</v>
      </c>
    </row>
    <row r="8" spans="1:8" ht="18" customHeight="1" x14ac:dyDescent="0.2">
      <c r="A8" s="45" t="s">
        <v>7</v>
      </c>
      <c r="B8" s="45"/>
      <c r="C8" s="2">
        <v>1039.770822</v>
      </c>
      <c r="D8" s="2">
        <v>0</v>
      </c>
      <c r="E8" s="2">
        <v>861.93999999999994</v>
      </c>
      <c r="F8" s="3">
        <f>E8-C8</f>
        <v>-177.83082200000001</v>
      </c>
      <c r="G8" s="4">
        <f>IF(C8=0,"N/A",F8/C8)</f>
        <v>-0.17102886351238661</v>
      </c>
      <c r="H8" s="5"/>
    </row>
    <row r="9" spans="1:8" ht="18" customHeight="1" x14ac:dyDescent="0.2">
      <c r="A9" s="45" t="s">
        <v>8</v>
      </c>
      <c r="B9" s="45"/>
      <c r="C9" s="2">
        <f>SUM(C10:C11)</f>
        <v>228.47391000000002</v>
      </c>
      <c r="D9" s="2">
        <v>0</v>
      </c>
      <c r="E9" s="2">
        <f>SUM(E10:E11)</f>
        <v>181.63</v>
      </c>
      <c r="F9" s="3">
        <f t="shared" ref="F9:F29" si="0">E9-C9</f>
        <v>-46.843910000000022</v>
      </c>
      <c r="G9" s="4">
        <f t="shared" ref="G9:G29" si="1">IF(C9=0,"N/A",F9/C9)</f>
        <v>-0.20502958083923026</v>
      </c>
      <c r="H9" s="5"/>
    </row>
    <row r="10" spans="1:8" ht="18" customHeight="1" x14ac:dyDescent="0.2">
      <c r="A10" s="6"/>
      <c r="B10" s="6" t="s">
        <v>9</v>
      </c>
      <c r="C10" s="51">
        <v>185.73391000000001</v>
      </c>
      <c r="D10" s="51">
        <v>0</v>
      </c>
      <c r="E10" s="51">
        <v>177.23</v>
      </c>
      <c r="F10" s="7">
        <f t="shared" si="0"/>
        <v>-8.503910000000019</v>
      </c>
      <c r="G10" s="8">
        <f t="shared" si="1"/>
        <v>-4.5785446502472377E-2</v>
      </c>
      <c r="H10" s="5"/>
    </row>
    <row r="11" spans="1:8" ht="18" customHeight="1" x14ac:dyDescent="0.2">
      <c r="A11" s="9"/>
      <c r="B11" s="6" t="s">
        <v>23</v>
      </c>
      <c r="C11" s="10">
        <v>42.74</v>
      </c>
      <c r="D11" s="10">
        <v>0</v>
      </c>
      <c r="E11" s="10">
        <v>4.4000000000000004</v>
      </c>
      <c r="F11" s="7">
        <f t="shared" si="0"/>
        <v>-38.340000000000003</v>
      </c>
      <c r="G11" s="8">
        <f t="shared" si="1"/>
        <v>-0.89705194197473093</v>
      </c>
      <c r="H11" s="5"/>
    </row>
    <row r="12" spans="1:8" ht="18" customHeight="1" x14ac:dyDescent="0.2">
      <c r="A12" s="46" t="s">
        <v>24</v>
      </c>
      <c r="B12" s="46"/>
      <c r="C12" s="2">
        <f>SUM(C13:C15)</f>
        <v>57.110495999999998</v>
      </c>
      <c r="D12" s="2">
        <v>0</v>
      </c>
      <c r="E12" s="2">
        <f t="shared" ref="E12" si="2">SUM(E13:E15)</f>
        <v>111.87</v>
      </c>
      <c r="F12" s="3">
        <f t="shared" si="0"/>
        <v>54.759504000000007</v>
      </c>
      <c r="G12" s="4">
        <f t="shared" si="1"/>
        <v>0.95883432705609861</v>
      </c>
      <c r="H12" s="11"/>
    </row>
    <row r="13" spans="1:8" ht="18" customHeight="1" x14ac:dyDescent="0.2">
      <c r="A13" s="9"/>
      <c r="B13" s="6" t="s">
        <v>10</v>
      </c>
      <c r="C13" s="10">
        <v>0</v>
      </c>
      <c r="D13" s="10">
        <v>0</v>
      </c>
      <c r="E13" s="10">
        <v>45</v>
      </c>
      <c r="F13" s="7">
        <f t="shared" si="0"/>
        <v>45</v>
      </c>
      <c r="G13" s="8" t="str">
        <f t="shared" si="1"/>
        <v>N/A</v>
      </c>
    </row>
    <row r="14" spans="1:8" ht="18" customHeight="1" x14ac:dyDescent="0.2">
      <c r="A14" s="9"/>
      <c r="B14" s="12" t="s">
        <v>11</v>
      </c>
      <c r="C14" s="10">
        <v>0</v>
      </c>
      <c r="D14" s="10">
        <v>0</v>
      </c>
      <c r="E14" s="10">
        <v>30</v>
      </c>
      <c r="F14" s="7">
        <f t="shared" si="0"/>
        <v>30</v>
      </c>
      <c r="G14" s="8" t="str">
        <f t="shared" si="1"/>
        <v>N/A</v>
      </c>
    </row>
    <row r="15" spans="1:8" ht="18" customHeight="1" x14ac:dyDescent="0.2">
      <c r="A15" s="9"/>
      <c r="B15" s="6" t="s">
        <v>12</v>
      </c>
      <c r="C15" s="10">
        <v>57.110495999999998</v>
      </c>
      <c r="D15" s="10">
        <v>0</v>
      </c>
      <c r="E15" s="10">
        <v>36.869999999999997</v>
      </c>
      <c r="F15" s="7">
        <f t="shared" si="0"/>
        <v>-20.240496</v>
      </c>
      <c r="G15" s="8">
        <f t="shared" si="1"/>
        <v>-0.35440938912524944</v>
      </c>
    </row>
    <row r="16" spans="1:8" ht="18" customHeight="1" x14ac:dyDescent="0.2">
      <c r="A16" s="33" t="s">
        <v>13</v>
      </c>
      <c r="B16" s="33"/>
      <c r="C16" s="2">
        <v>100.435857</v>
      </c>
      <c r="D16" s="2">
        <v>0</v>
      </c>
      <c r="E16" s="2">
        <v>65</v>
      </c>
      <c r="F16" s="3">
        <f t="shared" si="0"/>
        <v>-35.435856999999999</v>
      </c>
      <c r="G16" s="4">
        <f t="shared" si="1"/>
        <v>-0.35282077595056516</v>
      </c>
    </row>
    <row r="17" spans="1:8" ht="18" customHeight="1" x14ac:dyDescent="0.2">
      <c r="A17" s="33" t="s">
        <v>25</v>
      </c>
      <c r="B17" s="33"/>
      <c r="C17" s="2">
        <v>124.228527</v>
      </c>
      <c r="D17" s="2">
        <v>0</v>
      </c>
      <c r="E17" s="2">
        <v>120.61</v>
      </c>
      <c r="F17" s="3">
        <f t="shared" si="0"/>
        <v>-3.6185270000000003</v>
      </c>
      <c r="G17" s="4">
        <f t="shared" si="1"/>
        <v>-2.9127987648118858E-2</v>
      </c>
    </row>
    <row r="18" spans="1:8" ht="33" customHeight="1" x14ac:dyDescent="0.2">
      <c r="A18" s="32" t="s">
        <v>39</v>
      </c>
      <c r="B18" s="33"/>
      <c r="C18" s="2">
        <v>118.39152900000001</v>
      </c>
      <c r="D18" s="2">
        <v>0</v>
      </c>
      <c r="E18" s="2">
        <v>113.5</v>
      </c>
      <c r="F18" s="3">
        <f t="shared" si="0"/>
        <v>-4.8915290000000056</v>
      </c>
      <c r="G18" s="4">
        <f t="shared" si="1"/>
        <v>-4.131654554440297E-2</v>
      </c>
    </row>
    <row r="19" spans="1:8" ht="18" customHeight="1" x14ac:dyDescent="0.25">
      <c r="A19" s="48" t="s">
        <v>26</v>
      </c>
      <c r="B19" s="48"/>
      <c r="C19" s="2">
        <f>SUM(C20:C25)</f>
        <v>186.46607200000003</v>
      </c>
      <c r="D19" s="2">
        <v>0</v>
      </c>
      <c r="E19" s="2">
        <f t="shared" ref="E19" si="3">SUM(E20:E25)</f>
        <v>157.88</v>
      </c>
      <c r="F19" s="3">
        <f t="shared" si="0"/>
        <v>-28.58607200000003</v>
      </c>
      <c r="G19" s="4">
        <f t="shared" si="1"/>
        <v>-0.15330441454250202</v>
      </c>
    </row>
    <row r="20" spans="1:8" ht="18" customHeight="1" x14ac:dyDescent="0.2">
      <c r="A20" s="30"/>
      <c r="B20" s="9" t="s">
        <v>14</v>
      </c>
      <c r="C20" s="10">
        <v>58.782009000000002</v>
      </c>
      <c r="D20" s="10">
        <v>0</v>
      </c>
      <c r="E20" s="10">
        <v>54.15</v>
      </c>
      <c r="F20" s="7">
        <f t="shared" si="0"/>
        <v>-4.6320090000000036</v>
      </c>
      <c r="G20" s="8">
        <f t="shared" si="1"/>
        <v>-7.8799773583784857E-2</v>
      </c>
    </row>
    <row r="21" spans="1:8" ht="18" customHeight="1" x14ac:dyDescent="0.2">
      <c r="A21" s="30"/>
      <c r="B21" s="9" t="s">
        <v>15</v>
      </c>
      <c r="C21" s="10">
        <v>36.269556000000001</v>
      </c>
      <c r="D21" s="10">
        <v>0</v>
      </c>
      <c r="E21" s="10">
        <v>36</v>
      </c>
      <c r="F21" s="7">
        <f t="shared" si="0"/>
        <v>-0.26955600000000146</v>
      </c>
      <c r="G21" s="8">
        <f t="shared" si="1"/>
        <v>-7.432018191786011E-3</v>
      </c>
    </row>
    <row r="22" spans="1:8" ht="18" customHeight="1" x14ac:dyDescent="0.2">
      <c r="A22" s="30"/>
      <c r="B22" s="9" t="s">
        <v>16</v>
      </c>
      <c r="C22" s="10">
        <v>57.989834000000002</v>
      </c>
      <c r="D22" s="10">
        <v>0</v>
      </c>
      <c r="E22" s="10">
        <v>47.3</v>
      </c>
      <c r="F22" s="7">
        <f t="shared" si="0"/>
        <v>-10.689834000000005</v>
      </c>
      <c r="G22" s="8">
        <f t="shared" si="1"/>
        <v>-0.18433979307476556</v>
      </c>
    </row>
    <row r="23" spans="1:8" ht="18" customHeight="1" x14ac:dyDescent="0.2">
      <c r="A23" s="30"/>
      <c r="B23" s="9" t="s">
        <v>17</v>
      </c>
      <c r="C23" s="10">
        <v>15.65409</v>
      </c>
      <c r="D23" s="10">
        <v>0</v>
      </c>
      <c r="E23" s="10">
        <v>8.02</v>
      </c>
      <c r="F23" s="7">
        <f t="shared" si="0"/>
        <v>-7.6340900000000005</v>
      </c>
      <c r="G23" s="8">
        <f t="shared" si="1"/>
        <v>-0.48767382837328777</v>
      </c>
    </row>
    <row r="24" spans="1:8" ht="18" customHeight="1" x14ac:dyDescent="0.2">
      <c r="A24" s="30"/>
      <c r="B24" s="9" t="s">
        <v>18</v>
      </c>
      <c r="C24" s="10">
        <v>11.482132999999999</v>
      </c>
      <c r="D24" s="10">
        <v>0</v>
      </c>
      <c r="E24" s="10">
        <v>8.18</v>
      </c>
      <c r="F24" s="7">
        <f t="shared" si="0"/>
        <v>-3.3021329999999995</v>
      </c>
      <c r="G24" s="8">
        <f t="shared" si="1"/>
        <v>-0.28758881298448641</v>
      </c>
    </row>
    <row r="25" spans="1:8" ht="18" customHeight="1" x14ac:dyDescent="0.2">
      <c r="A25" s="30"/>
      <c r="B25" s="9" t="s">
        <v>19</v>
      </c>
      <c r="C25" s="10">
        <v>6.2884500000000001</v>
      </c>
      <c r="D25" s="10">
        <v>0</v>
      </c>
      <c r="E25" s="10">
        <v>4.2300000000000004</v>
      </c>
      <c r="F25" s="7">
        <f t="shared" si="0"/>
        <v>-2.0584499999999997</v>
      </c>
      <c r="G25" s="8">
        <f t="shared" si="1"/>
        <v>-0.32733821529947754</v>
      </c>
    </row>
    <row r="26" spans="1:8" ht="18" customHeight="1" x14ac:dyDescent="0.2">
      <c r="A26" s="45" t="s">
        <v>27</v>
      </c>
      <c r="B26" s="45"/>
      <c r="C26" s="2">
        <v>76.315548000000007</v>
      </c>
      <c r="D26" s="2">
        <v>0</v>
      </c>
      <c r="E26" s="2">
        <f>85.45-10</f>
        <v>75.45</v>
      </c>
      <c r="F26" s="3">
        <f t="shared" si="0"/>
        <v>-0.86554800000000398</v>
      </c>
      <c r="G26" s="4">
        <f t="shared" si="1"/>
        <v>-1.1341699334976982E-2</v>
      </c>
      <c r="H26" s="13"/>
    </row>
    <row r="27" spans="1:8" s="17" customFormat="1" ht="18" customHeight="1" x14ac:dyDescent="0.25">
      <c r="A27" s="49" t="s">
        <v>20</v>
      </c>
      <c r="B27" s="49"/>
      <c r="C27" s="14">
        <f>SUM(C8,C9,C12,C16,C17,C18,C19,C26)</f>
        <v>1931.1927609999998</v>
      </c>
      <c r="D27" s="14">
        <v>0</v>
      </c>
      <c r="E27" s="14">
        <f>SUM(E8,E9,E12,E16,E17,E18,E19,E26)</f>
        <v>1687.8799999999999</v>
      </c>
      <c r="F27" s="15">
        <f t="shared" si="0"/>
        <v>-243.31276099999991</v>
      </c>
      <c r="G27" s="16">
        <f t="shared" si="1"/>
        <v>-0.12599092432078557</v>
      </c>
    </row>
    <row r="28" spans="1:8" s="17" customFormat="1" ht="18" customHeight="1" x14ac:dyDescent="0.2">
      <c r="A28" s="18"/>
      <c r="B28" s="19" t="s">
        <v>21</v>
      </c>
      <c r="C28" s="20">
        <v>-1.2874620000000001</v>
      </c>
      <c r="D28" s="20">
        <v>0</v>
      </c>
      <c r="E28" s="20">
        <v>-1.67</v>
      </c>
      <c r="F28" s="21">
        <f t="shared" si="0"/>
        <v>-0.38253799999999982</v>
      </c>
      <c r="G28" s="22">
        <f t="shared" si="1"/>
        <v>0.29712566273800683</v>
      </c>
    </row>
    <row r="29" spans="1:8" s="17" customFormat="1" ht="18" customHeight="1" thickBot="1" x14ac:dyDescent="0.3">
      <c r="A29" s="50" t="s">
        <v>22</v>
      </c>
      <c r="B29" s="50"/>
      <c r="C29" s="23">
        <f>SUM(C27:C28)</f>
        <v>1929.9052989999998</v>
      </c>
      <c r="D29" s="23">
        <v>0</v>
      </c>
      <c r="E29" s="23">
        <f t="shared" ref="E29" si="4">SUM(E27:E28)</f>
        <v>1686.2099999999998</v>
      </c>
      <c r="F29" s="24">
        <f t="shared" si="0"/>
        <v>-243.69529899999998</v>
      </c>
      <c r="G29" s="25">
        <f t="shared" si="1"/>
        <v>-0.12627319025771533</v>
      </c>
    </row>
    <row r="30" spans="1:8" x14ac:dyDescent="0.2">
      <c r="A30" s="52" t="s">
        <v>31</v>
      </c>
      <c r="B30" s="52"/>
      <c r="C30" s="52"/>
      <c r="D30" s="52"/>
      <c r="E30" s="52"/>
      <c r="F30" s="52"/>
      <c r="G30" s="52"/>
      <c r="H30" s="26"/>
    </row>
    <row r="31" spans="1:8" ht="57" customHeight="1" x14ac:dyDescent="0.2">
      <c r="A31" s="52" t="s">
        <v>32</v>
      </c>
      <c r="B31" s="52"/>
      <c r="C31" s="52"/>
      <c r="D31" s="52"/>
      <c r="E31" s="52"/>
      <c r="F31" s="52"/>
      <c r="G31" s="52"/>
    </row>
    <row r="32" spans="1:8" ht="45" customHeight="1" x14ac:dyDescent="0.2">
      <c r="A32" s="52" t="s">
        <v>33</v>
      </c>
      <c r="B32" s="52"/>
      <c r="C32" s="52"/>
      <c r="D32" s="52"/>
      <c r="E32" s="52"/>
      <c r="F32" s="52"/>
      <c r="G32" s="52"/>
    </row>
    <row r="33" spans="1:7" ht="45" customHeight="1" x14ac:dyDescent="0.2">
      <c r="A33" s="52" t="s">
        <v>34</v>
      </c>
      <c r="B33" s="52"/>
      <c r="C33" s="52"/>
      <c r="D33" s="52"/>
      <c r="E33" s="52"/>
      <c r="F33" s="52"/>
      <c r="G33" s="52"/>
    </row>
    <row r="34" spans="1:7" ht="30" customHeight="1" x14ac:dyDescent="0.2">
      <c r="A34" s="52" t="s">
        <v>35</v>
      </c>
      <c r="B34" s="52"/>
      <c r="C34" s="52"/>
      <c r="D34" s="52"/>
      <c r="E34" s="52"/>
      <c r="F34" s="52"/>
      <c r="G34" s="52"/>
    </row>
    <row r="35" spans="1:7" ht="30" customHeight="1" x14ac:dyDescent="0.2">
      <c r="A35" s="52" t="s">
        <v>36</v>
      </c>
      <c r="B35" s="52"/>
      <c r="C35" s="52"/>
      <c r="D35" s="52"/>
      <c r="E35" s="52"/>
      <c r="F35" s="52"/>
      <c r="G35" s="52"/>
    </row>
    <row r="36" spans="1:7" ht="30" customHeight="1" x14ac:dyDescent="0.2">
      <c r="A36" s="52" t="s">
        <v>37</v>
      </c>
      <c r="B36" s="52"/>
      <c r="C36" s="52"/>
      <c r="D36" s="52"/>
      <c r="E36" s="52"/>
      <c r="F36" s="52"/>
      <c r="G36" s="52"/>
    </row>
    <row r="37" spans="1:7" x14ac:dyDescent="0.2">
      <c r="A37" s="47"/>
      <c r="B37" s="47"/>
      <c r="C37" s="47"/>
      <c r="D37" s="47"/>
      <c r="E37" s="47"/>
      <c r="F37" s="47"/>
      <c r="G37" s="47"/>
    </row>
    <row r="38" spans="1:7" x14ac:dyDescent="0.2">
      <c r="C38" s="5"/>
      <c r="E38" s="5"/>
    </row>
    <row r="39" spans="1:7" x14ac:dyDescent="0.2">
      <c r="C39" s="5"/>
      <c r="D39" s="27"/>
      <c r="E39" s="27"/>
    </row>
    <row r="40" spans="1:7" x14ac:dyDescent="0.2">
      <c r="C40" s="28"/>
      <c r="E40" s="27"/>
    </row>
  </sheetData>
  <mergeCells count="28">
    <mergeCell ref="A37:G37"/>
    <mergeCell ref="A36:G36"/>
    <mergeCell ref="A19:B19"/>
    <mergeCell ref="A26:B26"/>
    <mergeCell ref="A27:B27"/>
    <mergeCell ref="A29:B29"/>
    <mergeCell ref="A30:G30"/>
    <mergeCell ref="A31:G31"/>
    <mergeCell ref="A32:G32"/>
    <mergeCell ref="A33:G33"/>
    <mergeCell ref="A34:G34"/>
    <mergeCell ref="A35:G35"/>
    <mergeCell ref="A18:B18"/>
    <mergeCell ref="A1:G1"/>
    <mergeCell ref="A2:G2"/>
    <mergeCell ref="A3:G3"/>
    <mergeCell ref="A4:G4"/>
    <mergeCell ref="A5:B7"/>
    <mergeCell ref="C5:C7"/>
    <mergeCell ref="D5:D7"/>
    <mergeCell ref="E5:E7"/>
    <mergeCell ref="F5:G5"/>
    <mergeCell ref="F6:G6"/>
    <mergeCell ref="A8:B8"/>
    <mergeCell ref="A9:B9"/>
    <mergeCell ref="A12:B12"/>
    <mergeCell ref="A16:B16"/>
    <mergeCell ref="A17:B17"/>
  </mergeCells>
  <pageMargins left="0.7" right="0.7" top="0.75" bottom="0.75" header="0.3" footer="0.3"/>
  <pageSetup scale="70" orientation="portrait" horizontalDpi="1200" verticalDpi="1200" r:id="rId1"/>
  <ignoredErrors>
    <ignoredError sqref="C9:E9 C27:E27 C29:E29 F8:G10 F11:G29 E26 D19:E19" unlockedFormula="1"/>
    <ignoredError sqref="C13:E18 C12:E12 C1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 Summary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cp:lastPrinted>2019-03-08T20:35:12Z</cp:lastPrinted>
  <dcterms:created xsi:type="dcterms:W3CDTF">2019-03-04T21:48:16Z</dcterms:created>
  <dcterms:modified xsi:type="dcterms:W3CDTF">2019-03-14T22:16:04Z</dcterms:modified>
</cp:coreProperties>
</file>