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63D63D1-E215-4878-9A96-6AF2CE67ECA8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NSF Budgetary Resour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C7" i="1"/>
  <c r="C10" i="1" s="1"/>
  <c r="C12" i="1" s="1"/>
  <c r="D7" i="1"/>
  <c r="D10" i="1" s="1"/>
  <c r="D12" i="1" s="1"/>
  <c r="F7" i="1"/>
  <c r="F8" i="1"/>
  <c r="F9" i="1"/>
  <c r="B10" i="1"/>
  <c r="B12" i="1" s="1"/>
  <c r="F12" i="1" s="1"/>
  <c r="E10" i="1"/>
  <c r="E12" i="1"/>
  <c r="F14" i="1"/>
  <c r="G14" i="1"/>
  <c r="C15" i="1"/>
  <c r="C18" i="1" s="1"/>
  <c r="C20" i="1" s="1"/>
  <c r="G20" i="1" s="1"/>
  <c r="F15" i="1"/>
  <c r="F16" i="1"/>
  <c r="F17" i="1"/>
  <c r="B18" i="1"/>
  <c r="D18" i="1"/>
  <c r="E18" i="1"/>
  <c r="B20" i="1"/>
  <c r="D20" i="1"/>
  <c r="E20" i="1"/>
  <c r="F20" i="1"/>
  <c r="F22" i="1"/>
  <c r="G22" i="1"/>
  <c r="C23" i="1"/>
  <c r="C26" i="1" s="1"/>
  <c r="C28" i="1" s="1"/>
  <c r="F23" i="1"/>
  <c r="F24" i="1"/>
  <c r="F25" i="1"/>
  <c r="B26" i="1"/>
  <c r="D26" i="1"/>
  <c r="E26" i="1"/>
  <c r="B28" i="1"/>
  <c r="F28" i="1" s="1"/>
  <c r="D28" i="1"/>
  <c r="E28" i="1"/>
  <c r="F30" i="1"/>
  <c r="G30" i="1"/>
  <c r="C31" i="1"/>
  <c r="C34" i="1" s="1"/>
  <c r="C36" i="1" s="1"/>
  <c r="F31" i="1"/>
  <c r="F32" i="1"/>
  <c r="F33" i="1"/>
  <c r="B34" i="1"/>
  <c r="B36" i="1" s="1"/>
  <c r="D34" i="1"/>
  <c r="E34" i="1"/>
  <c r="D36" i="1"/>
  <c r="E36" i="1"/>
  <c r="F38" i="1"/>
  <c r="G38" i="1"/>
  <c r="F39" i="1"/>
  <c r="B40" i="1"/>
  <c r="C40" i="1"/>
  <c r="D40" i="1"/>
  <c r="E40" i="1"/>
  <c r="F40" i="1" s="1"/>
  <c r="G40" i="1" s="1"/>
  <c r="F42" i="1"/>
  <c r="G42" i="1"/>
  <c r="C43" i="1"/>
  <c r="F43" i="1"/>
  <c r="F44" i="1"/>
  <c r="F45" i="1"/>
  <c r="B46" i="1"/>
  <c r="C46" i="1"/>
  <c r="D46" i="1"/>
  <c r="E46" i="1"/>
  <c r="F46" i="1" s="1"/>
  <c r="F59" i="1"/>
  <c r="G59" i="1" s="1"/>
  <c r="C60" i="1"/>
  <c r="F60" i="1"/>
  <c r="C61" i="1"/>
  <c r="F61" i="1"/>
  <c r="F62" i="1"/>
  <c r="F63" i="1"/>
  <c r="F64" i="1"/>
  <c r="B65" i="1"/>
  <c r="C65" i="1"/>
  <c r="F65" i="1" s="1"/>
  <c r="G65" i="1" s="1"/>
  <c r="D65" i="1"/>
  <c r="E65" i="1"/>
  <c r="F67" i="1"/>
  <c r="G67" i="1" s="1"/>
  <c r="C68" i="1"/>
  <c r="C73" i="1" s="1"/>
  <c r="G73" i="1" s="1"/>
  <c r="F68" i="1"/>
  <c r="F71" i="1"/>
  <c r="F72" i="1"/>
  <c r="B73" i="1"/>
  <c r="F73" i="1" s="1"/>
  <c r="D73" i="1"/>
  <c r="E73" i="1"/>
  <c r="G46" i="1" l="1"/>
  <c r="G12" i="1"/>
  <c r="D47" i="1"/>
  <c r="D74" i="1" s="1"/>
  <c r="B47" i="1"/>
  <c r="B74" i="1" s="1"/>
  <c r="F36" i="1"/>
  <c r="G36" i="1" s="1"/>
  <c r="C47" i="1"/>
  <c r="G28" i="1"/>
  <c r="E47" i="1"/>
  <c r="F47" i="1" l="1"/>
  <c r="E74" i="1"/>
  <c r="F74" i="1" s="1"/>
  <c r="C74" i="1"/>
  <c r="G74" i="1" s="1"/>
  <c r="G47" i="1"/>
</calcChain>
</file>

<file path=xl/sharedStrings.xml><?xml version="1.0" encoding="utf-8"?>
<sst xmlns="http://schemas.openxmlformats.org/spreadsheetml/2006/main" count="102" uniqueCount="41">
  <si>
    <t>(Dollars in Millions)</t>
  </si>
  <si>
    <t>FY 2018
Actual</t>
  </si>
  <si>
    <t>FY 2020
Request</t>
  </si>
  <si>
    <t>Amount</t>
  </si>
  <si>
    <t>Percent</t>
  </si>
  <si>
    <t xml:space="preserve"> </t>
  </si>
  <si>
    <t>SUMMARY OF FY 2020 BUDGETARY RESOURCES BY ACCOUNT</t>
  </si>
  <si>
    <r>
      <t>FY 2019 
Annualized CR</t>
    </r>
    <r>
      <rPr>
        <b/>
        <vertAlign val="superscript"/>
        <sz val="10"/>
        <rFont val="Arial"/>
        <family val="2"/>
      </rPr>
      <t>1</t>
    </r>
  </si>
  <si>
    <t>FY 2019</t>
  </si>
  <si>
    <t>Change Over
FY 2018 Actual</t>
  </si>
  <si>
    <t>Enacted</t>
  </si>
  <si>
    <t xml:space="preserve">RESEARCH AND RELATED ACTIVITIES </t>
  </si>
  <si>
    <t xml:space="preserve">Appropriation </t>
  </si>
  <si>
    <t>Unobligated Balance Available Start of Year</t>
  </si>
  <si>
    <t>Unobligated Balance Available End of Year</t>
  </si>
  <si>
    <r>
      <t>Adjustments to Prior Year Accounts</t>
    </r>
    <r>
      <rPr>
        <vertAlign val="superscript"/>
        <sz val="10"/>
        <rFont val="Arial"/>
        <family val="2"/>
      </rPr>
      <t>3</t>
    </r>
  </si>
  <si>
    <t>Subtotal, R&amp;RA</t>
  </si>
  <si>
    <t>Transfer to/from other funds</t>
  </si>
  <si>
    <t>Total Budgetary Resources</t>
  </si>
  <si>
    <t>EDUCATION AND HUMAN RESOURCES</t>
  </si>
  <si>
    <t>Subtotal, EHR</t>
  </si>
  <si>
    <t>MAJOR RESEARCH EQUIPMENT AND FACILITIES CONSTRUCTION</t>
  </si>
  <si>
    <t>Subtotal, MREFC</t>
  </si>
  <si>
    <t>AGENCY OPERATIONS AND AWARD MANAGEMENT</t>
  </si>
  <si>
    <t>Subtotal, AOAM</t>
  </si>
  <si>
    <t>NATIONAL SCIENCE BOARD</t>
  </si>
  <si>
    <t>Unobligated Balance - Expired</t>
  </si>
  <si>
    <t xml:space="preserve">OFFICE OF INSPECTOR GENERAL </t>
  </si>
  <si>
    <t xml:space="preserve">TOTAL DISCRETIONARY, NATIONAL SCIENCE FOUNDATION </t>
  </si>
  <si>
    <t>Totals exclude reimbursable amounts.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</si>
  <si>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Annualized CR amount shown to be consistent with figures presented with the President's budget, which was finalized prior to the enactment of the FY 2019 Omnibus appropriation.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</si>
  <si>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Funding amounts below the account level for the FY 2019 Enacted were not available at the time of printing.</t>
    </r>
  </si>
  <si>
    <r>
      <t xml:space="preserve">3 </t>
    </r>
    <r>
      <rPr>
        <sz val="9"/>
        <rFont val="Arial"/>
        <family val="2"/>
      </rPr>
      <t>Adjustments include upward and downward adjustments to prior year obligations in unexpired accounts.</t>
    </r>
  </si>
  <si>
    <t xml:space="preserve">  </t>
  </si>
  <si>
    <t>EDUCATION AND HUMAN RESOURCES, H-1B</t>
  </si>
  <si>
    <t>Appropriation, Mandatory (H1-B Non-Immigrant Petitioner Fees)</t>
  </si>
  <si>
    <t>Sequestration Previously Unavailable</t>
  </si>
  <si>
    <t>Sequestration Pursuant OMB M-13-06</t>
  </si>
  <si>
    <t>DONATIONS</t>
  </si>
  <si>
    <t>Mandatory Programs (Special or Trust Fund)</t>
  </si>
  <si>
    <t xml:space="preserve">TOTAL, NATIONAL SCIENCE FOUNDATION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</si>
</sst>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;\(0.0%\)"/>
    <numFmt numFmtId="168" formatCode="&quot;$&quot;#,##0.00"/>
    <numFmt numFmtId="169" formatCode="0.0%;\-0.0%;\”\-\“??"/>
    <numFmt numFmtId="170" formatCode="#,##0.0000"/>
    <numFmt numFmtId="171" formatCode="0.00000000000000"/>
    <numFmt numFmtId="172" formatCode="#,##0.00000000000000"/>
    <numFmt numFmtId="173" formatCode="0.000"/>
    <numFmt numFmtId="174" formatCode="0.0%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4" applyFont="1" applyFill="1"/>
    <xf numFmtId="0" fontId="6" fillId="0" borderId="0" xfId="3" applyFont="1" applyFill="1" applyBorder="1" applyAlignment="1">
      <alignment vertical="center"/>
    </xf>
    <xf numFmtId="0" fontId="7" fillId="0" borderId="5" xfId="4" applyFont="1" applyFill="1" applyBorder="1" applyAlignment="1">
      <alignment horizontal="right" wrapText="1"/>
    </xf>
    <xf numFmtId="0" fontId="2" fillId="0" borderId="0" xfId="4" applyFont="1" applyFill="1" applyAlignment="1">
      <alignment vertical="center"/>
    </xf>
    <xf numFmtId="0" fontId="2" fillId="0" borderId="2" xfId="4" applyFont="1" applyFill="1" applyBorder="1"/>
    <xf numFmtId="0" fontId="7" fillId="0" borderId="2" xfId="4" applyFont="1" applyFill="1" applyBorder="1" applyAlignment="1">
      <alignment horizontal="right"/>
    </xf>
    <xf numFmtId="5" fontId="6" fillId="0" borderId="2" xfId="3" applyNumberFormat="1" applyFont="1" applyFill="1" applyBorder="1" applyAlignment="1">
      <alignment horizontal="right"/>
    </xf>
    <xf numFmtId="167" fontId="6" fillId="0" borderId="2" xfId="3" applyNumberFormat="1" applyFont="1" applyFill="1" applyBorder="1" applyAlignment="1">
      <alignment horizontal="center"/>
    </xf>
    <xf numFmtId="0" fontId="9" fillId="0" borderId="0" xfId="3" applyFont="1" applyFill="1" applyBorder="1"/>
    <xf numFmtId="5" fontId="10" fillId="0" borderId="0" xfId="3" applyNumberFormat="1" applyFont="1" applyFill="1" applyBorder="1" applyAlignment="1">
      <alignment horizontal="right"/>
    </xf>
    <xf numFmtId="167" fontId="10" fillId="0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/>
    <xf numFmtId="165" fontId="2" fillId="0" borderId="0" xfId="3" applyNumberFormat="1" applyFont="1" applyFill="1" applyBorder="1"/>
    <xf numFmtId="168" fontId="2" fillId="0" borderId="0" xfId="4" applyNumberFormat="1" applyFont="1" applyFill="1"/>
    <xf numFmtId="4" fontId="2" fillId="0" borderId="0" xfId="4" applyNumberFormat="1" applyFont="1" applyFill="1"/>
    <xf numFmtId="0" fontId="2" fillId="0" borderId="0" xfId="3" applyFont="1" applyFill="1" applyBorder="1"/>
    <xf numFmtId="166" fontId="2" fillId="0" borderId="0" xfId="3" applyNumberFormat="1" applyFont="1" applyFill="1" applyBorder="1"/>
    <xf numFmtId="169" fontId="2" fillId="0" borderId="0" xfId="3" applyNumberFormat="1" applyFont="1" applyFill="1" applyBorder="1"/>
    <xf numFmtId="167" fontId="2" fillId="0" borderId="0" xfId="3" applyNumberFormat="1" applyFont="1" applyFill="1" applyBorder="1"/>
    <xf numFmtId="0" fontId="2" fillId="0" borderId="2" xfId="3" applyFont="1" applyFill="1" applyBorder="1"/>
    <xf numFmtId="166" fontId="2" fillId="0" borderId="2" xfId="3" applyNumberFormat="1" applyFont="1" applyFill="1" applyBorder="1"/>
    <xf numFmtId="167" fontId="2" fillId="0" borderId="2" xfId="3" applyNumberFormat="1" applyFont="1" applyFill="1" applyBorder="1"/>
    <xf numFmtId="166" fontId="2" fillId="0" borderId="0" xfId="4" applyNumberFormat="1" applyFont="1" applyFill="1"/>
    <xf numFmtId="0" fontId="7" fillId="0" borderId="0" xfId="3" applyFont="1" applyFill="1" applyBorder="1"/>
    <xf numFmtId="168" fontId="7" fillId="0" borderId="0" xfId="3" applyNumberFormat="1" applyFont="1" applyFill="1" applyBorder="1"/>
    <xf numFmtId="0" fontId="7" fillId="0" borderId="3" xfId="3" applyFont="1" applyFill="1" applyBorder="1"/>
    <xf numFmtId="164" fontId="7" fillId="0" borderId="3" xfId="3" applyNumberFormat="1" applyFont="1" applyFill="1" applyBorder="1"/>
    <xf numFmtId="165" fontId="7" fillId="0" borderId="3" xfId="3" applyNumberFormat="1" applyFont="1" applyFill="1" applyBorder="1"/>
    <xf numFmtId="43" fontId="2" fillId="0" borderId="0" xfId="1" applyFont="1" applyFill="1" applyBorder="1"/>
    <xf numFmtId="5" fontId="2" fillId="0" borderId="0" xfId="3" applyNumberFormat="1" applyFont="1" applyFill="1" applyBorder="1"/>
    <xf numFmtId="170" fontId="2" fillId="0" borderId="0" xfId="4" applyNumberFormat="1" applyFont="1" applyFill="1"/>
    <xf numFmtId="171" fontId="2" fillId="0" borderId="0" xfId="4" applyNumberFormat="1" applyFont="1" applyFill="1"/>
    <xf numFmtId="172" fontId="2" fillId="0" borderId="0" xfId="4" applyNumberFormat="1" applyFont="1" applyFill="1"/>
    <xf numFmtId="0" fontId="9" fillId="0" borderId="0" xfId="3" applyFont="1" applyFill="1" applyBorder="1" applyAlignment="1">
      <alignment wrapText="1"/>
    </xf>
    <xf numFmtId="4" fontId="2" fillId="0" borderId="0" xfId="3" applyNumberFormat="1" applyFont="1" applyFill="1" applyBorder="1"/>
    <xf numFmtId="173" fontId="2" fillId="0" borderId="0" xfId="4" applyNumberFormat="1" applyFont="1" applyFill="1"/>
    <xf numFmtId="174" fontId="2" fillId="0" borderId="0" xfId="3" applyNumberFormat="1" applyFont="1" applyFill="1" applyBorder="1"/>
    <xf numFmtId="4" fontId="2" fillId="0" borderId="0" xfId="4" applyNumberFormat="1" applyFont="1" applyFill="1" applyAlignment="1">
      <alignment vertical="top"/>
    </xf>
    <xf numFmtId="0" fontId="2" fillId="0" borderId="0" xfId="4" applyFont="1" applyFill="1" applyAlignment="1">
      <alignment vertical="top"/>
    </xf>
    <xf numFmtId="166" fontId="2" fillId="0" borderId="0" xfId="1" applyNumberFormat="1" applyFont="1" applyFill="1" applyBorder="1"/>
    <xf numFmtId="4" fontId="2" fillId="0" borderId="0" xfId="1" applyNumberFormat="1" applyFont="1" applyFill="1" applyBorder="1"/>
    <xf numFmtId="0" fontId="7" fillId="0" borderId="6" xfId="3" applyFont="1" applyFill="1" applyBorder="1"/>
    <xf numFmtId="164" fontId="7" fillId="0" borderId="6" xfId="3" applyNumberFormat="1" applyFont="1" applyFill="1" applyBorder="1"/>
    <xf numFmtId="165" fontId="7" fillId="0" borderId="6" xfId="3" applyNumberFormat="1" applyFont="1" applyFill="1" applyBorder="1"/>
    <xf numFmtId="0" fontId="9" fillId="0" borderId="7" xfId="3" applyFont="1" applyFill="1" applyBorder="1"/>
    <xf numFmtId="164" fontId="7" fillId="0" borderId="7" xfId="3" applyNumberFormat="1" applyFont="1" applyFill="1" applyBorder="1"/>
    <xf numFmtId="165" fontId="7" fillId="0" borderId="7" xfId="3" applyNumberFormat="1" applyFont="1" applyFill="1" applyBorder="1"/>
    <xf numFmtId="0" fontId="14" fillId="0" borderId="0" xfId="4" applyFont="1" applyFill="1" applyAlignment="1">
      <alignment wrapText="1"/>
    </xf>
    <xf numFmtId="0" fontId="15" fillId="0" borderId="0" xfId="3" applyFont="1" applyFill="1" applyBorder="1" applyAlignment="1"/>
    <xf numFmtId="5" fontId="15" fillId="0" borderId="0" xfId="3" applyNumberFormat="1" applyFont="1" applyFill="1" applyBorder="1" applyAlignment="1"/>
    <xf numFmtId="167" fontId="15" fillId="0" borderId="0" xfId="3" applyNumberFormat="1" applyFont="1" applyFill="1" applyBorder="1" applyAlignment="1"/>
    <xf numFmtId="174" fontId="2" fillId="0" borderId="0" xfId="3" applyNumberFormat="1" applyFont="1" applyFill="1" applyBorder="1" applyAlignment="1">
      <alignment horizontal="right"/>
    </xf>
    <xf numFmtId="0" fontId="2" fillId="0" borderId="0" xfId="4" applyFont="1" applyFill="1" applyAlignment="1">
      <alignment wrapText="1"/>
    </xf>
    <xf numFmtId="165" fontId="2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/>
    <xf numFmtId="167" fontId="2" fillId="0" borderId="0" xfId="3" applyNumberFormat="1" applyFont="1" applyFill="1" applyBorder="1" applyAlignment="1">
      <alignment horizontal="right"/>
    </xf>
    <xf numFmtId="0" fontId="7" fillId="0" borderId="8" xfId="3" applyFont="1" applyFill="1" applyBorder="1"/>
    <xf numFmtId="165" fontId="7" fillId="0" borderId="8" xfId="3" applyNumberFormat="1" applyFont="1" applyFill="1" applyBorder="1"/>
    <xf numFmtId="0" fontId="9" fillId="0" borderId="9" xfId="3" applyFont="1" applyFill="1" applyBorder="1"/>
    <xf numFmtId="164" fontId="7" fillId="0" borderId="9" xfId="3" applyNumberFormat="1" applyFont="1" applyFill="1" applyBorder="1"/>
    <xf numFmtId="165" fontId="7" fillId="0" borderId="9" xfId="3" applyNumberFormat="1" applyFont="1" applyFill="1" applyBorder="1"/>
    <xf numFmtId="0" fontId="12" fillId="0" borderId="0" xfId="5" applyFont="1" applyFill="1" applyAlignment="1">
      <alignment horizontal="justify"/>
    </xf>
    <xf numFmtId="0" fontId="12" fillId="0" borderId="0" xfId="4" applyFont="1" applyFill="1" applyAlignment="1">
      <alignment horizontal="left"/>
    </xf>
    <xf numFmtId="0" fontId="13" fillId="0" borderId="0" xfId="4" applyFont="1" applyFill="1" applyAlignment="1">
      <alignment wrapText="1"/>
    </xf>
    <xf numFmtId="0" fontId="14" fillId="0" borderId="0" xfId="4" applyNumberFormat="1" applyFont="1" applyAlignment="1">
      <alignment wrapText="1"/>
    </xf>
    <xf numFmtId="5" fontId="16" fillId="0" borderId="4" xfId="3" applyNumberFormat="1" applyFont="1" applyFill="1" applyBorder="1" applyAlignment="1">
      <alignment horizontal="center"/>
    </xf>
    <xf numFmtId="0" fontId="7" fillId="0" borderId="5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horizontal="right" wrapText="1"/>
    </xf>
    <xf numFmtId="0" fontId="7" fillId="0" borderId="5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wrapText="1"/>
    </xf>
    <xf numFmtId="0" fontId="12" fillId="0" borderId="10" xfId="4" applyFont="1" applyFill="1" applyBorder="1" applyAlignment="1">
      <alignment wrapText="1"/>
    </xf>
    <xf numFmtId="0" fontId="4" fillId="0" borderId="0" xfId="3" applyFont="1" applyFill="1" applyBorder="1" applyAlignment="1">
      <alignment horizontal="center"/>
    </xf>
    <xf numFmtId="5" fontId="5" fillId="0" borderId="4" xfId="3" applyNumberFormat="1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10" xfId="4" xr:uid="{58C1787D-3431-4EE0-BECF-8B143658651A}"/>
    <cellStyle name="Normal 13 2" xfId="2" xr:uid="{68616573-B3A8-4744-B294-5F1720C5E159}"/>
    <cellStyle name="Normal_RRANEW" xfId="5" xr:uid="{00AE46AE-8F09-42A1-AA36-2A89DE4C2FBF}"/>
    <cellStyle name="Normal_SUMTBLEB" xfId="3" xr:uid="{997BA181-8571-4D3F-81AC-75B873932ABB}"/>
    <cellStyle name="Percent 2" xfId="6" xr:uid="{4F1321FF-FE9C-4BF5-978E-EEC4A7F62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O86"/>
  <sheetViews>
    <sheetView showGridLines="0" tabSelected="1" workbookViewId="0">
      <selection activeCell="I7" sqref="I7"/>
    </sheetView>
  </sheetViews>
  <sheetFormatPr defaultColWidth="9.140625" defaultRowHeight="12.75" x14ac:dyDescent="0.2"/>
  <cols>
    <col min="1" max="1" width="61.140625" style="1" bestFit="1" customWidth="1"/>
    <col min="2" max="2" width="9.140625" style="1"/>
    <col min="3" max="3" width="14.5703125" style="1" customWidth="1"/>
    <col min="4" max="8" width="9.140625" style="1"/>
    <col min="9" max="9" width="19" style="1" bestFit="1" customWidth="1"/>
    <col min="10" max="10" width="9.140625" style="1"/>
    <col min="11" max="11" width="19.85546875" style="1" bestFit="1" customWidth="1"/>
    <col min="12" max="12" width="9.140625" style="1"/>
    <col min="13" max="13" width="12.5703125" style="1" bestFit="1" customWidth="1"/>
    <col min="14" max="16384" width="9.140625" style="1"/>
  </cols>
  <sheetData>
    <row r="1" spans="1:11" ht="15" x14ac:dyDescent="0.25">
      <c r="A1" s="72" t="s">
        <v>6</v>
      </c>
      <c r="B1" s="72"/>
      <c r="C1" s="72"/>
      <c r="D1" s="72"/>
      <c r="E1" s="72"/>
      <c r="F1" s="72"/>
      <c r="G1" s="72"/>
    </row>
    <row r="2" spans="1:11" ht="15" thickBot="1" x14ac:dyDescent="0.25">
      <c r="A2" s="73" t="s">
        <v>0</v>
      </c>
      <c r="B2" s="73"/>
      <c r="C2" s="73"/>
      <c r="D2" s="73"/>
      <c r="E2" s="73"/>
      <c r="F2" s="73"/>
      <c r="G2" s="73"/>
    </row>
    <row r="3" spans="1:11" s="4" customFormat="1" ht="28.5" customHeight="1" thickTop="1" x14ac:dyDescent="0.2">
      <c r="A3" s="2"/>
      <c r="B3" s="67" t="s">
        <v>1</v>
      </c>
      <c r="C3" s="67" t="s">
        <v>7</v>
      </c>
      <c r="D3" s="3" t="s">
        <v>8</v>
      </c>
      <c r="E3" s="67" t="s">
        <v>2</v>
      </c>
      <c r="F3" s="69" t="s">
        <v>9</v>
      </c>
      <c r="G3" s="69"/>
    </row>
    <row r="4" spans="1:11" ht="14.1" customHeight="1" x14ac:dyDescent="0.2">
      <c r="A4" s="5"/>
      <c r="B4" s="68"/>
      <c r="C4" s="68"/>
      <c r="D4" s="6" t="s">
        <v>10</v>
      </c>
      <c r="E4" s="68"/>
      <c r="F4" s="7" t="s">
        <v>3</v>
      </c>
      <c r="G4" s="8" t="s">
        <v>4</v>
      </c>
    </row>
    <row r="5" spans="1:11" ht="19.5" customHeight="1" x14ac:dyDescent="0.2">
      <c r="A5" s="9" t="s">
        <v>11</v>
      </c>
      <c r="B5" s="10"/>
      <c r="C5" s="10"/>
      <c r="D5" s="10"/>
      <c r="E5" s="10"/>
      <c r="F5" s="10"/>
      <c r="G5" s="11"/>
    </row>
    <row r="6" spans="1:11" ht="19.5" customHeight="1" x14ac:dyDescent="0.2">
      <c r="A6" s="1" t="s">
        <v>12</v>
      </c>
      <c r="B6" s="12">
        <v>6350.78</v>
      </c>
      <c r="C6" s="12">
        <v>6334.4759999999997</v>
      </c>
      <c r="D6" s="12">
        <v>6520</v>
      </c>
      <c r="E6" s="12">
        <v>5662.96</v>
      </c>
      <c r="F6" s="12">
        <f>E6-B6</f>
        <v>-687.81999999999971</v>
      </c>
      <c r="G6" s="13">
        <f>IF(C6=0,"N/A  ",F6/C6)</f>
        <v>-0.10858356713325613</v>
      </c>
      <c r="H6" s="14"/>
      <c r="I6" s="15"/>
    </row>
    <row r="7" spans="1:11" ht="19.5" customHeight="1" x14ac:dyDescent="0.2">
      <c r="A7" s="16" t="s">
        <v>13</v>
      </c>
      <c r="B7" s="17">
        <v>33.887</v>
      </c>
      <c r="C7" s="17">
        <f>B8*-1</f>
        <v>24.49</v>
      </c>
      <c r="D7" s="17">
        <f>B8*-1</f>
        <v>24.49</v>
      </c>
      <c r="E7" s="17"/>
      <c r="F7" s="17">
        <f>E7-B7</f>
        <v>-33.887</v>
      </c>
      <c r="G7" s="18"/>
    </row>
    <row r="8" spans="1:11" ht="19.5" customHeight="1" x14ac:dyDescent="0.2">
      <c r="A8" s="16" t="s">
        <v>14</v>
      </c>
      <c r="B8" s="17">
        <v>-24.49</v>
      </c>
      <c r="C8" s="17"/>
      <c r="D8" s="17"/>
      <c r="E8" s="17"/>
      <c r="F8" s="17">
        <f>E8-B8</f>
        <v>24.49</v>
      </c>
      <c r="G8" s="19"/>
    </row>
    <row r="9" spans="1:11" ht="19.5" customHeight="1" x14ac:dyDescent="0.2">
      <c r="A9" s="20" t="s">
        <v>15</v>
      </c>
      <c r="B9" s="21">
        <v>20.198</v>
      </c>
      <c r="C9" s="21"/>
      <c r="D9" s="21"/>
      <c r="E9" s="21"/>
      <c r="F9" s="21">
        <f>E9-B9</f>
        <v>-20.198</v>
      </c>
      <c r="G9" s="22"/>
      <c r="H9" s="23"/>
    </row>
    <row r="10" spans="1:11" ht="19.5" customHeight="1" x14ac:dyDescent="0.2">
      <c r="A10" s="24" t="s">
        <v>16</v>
      </c>
      <c r="B10" s="25">
        <f>SUM(B6:B9)</f>
        <v>6380.375</v>
      </c>
      <c r="C10" s="25">
        <f t="shared" ref="C10:E10" si="0">SUM(C6:C9)</f>
        <v>6358.9659999999994</v>
      </c>
      <c r="D10" s="25">
        <f t="shared" si="0"/>
        <v>6544.49</v>
      </c>
      <c r="E10" s="25">
        <f t="shared" si="0"/>
        <v>5662.96</v>
      </c>
      <c r="F10" s="17"/>
      <c r="G10" s="19"/>
      <c r="H10" s="23"/>
    </row>
    <row r="11" spans="1:11" ht="19.5" customHeight="1" x14ac:dyDescent="0.2">
      <c r="A11" s="16" t="s">
        <v>17</v>
      </c>
      <c r="B11" s="17"/>
      <c r="C11" s="17"/>
      <c r="D11" s="17"/>
      <c r="E11" s="17"/>
      <c r="F11" s="17"/>
      <c r="G11" s="19"/>
      <c r="H11" s="23"/>
    </row>
    <row r="12" spans="1:11" ht="31.5" customHeight="1" thickBot="1" x14ac:dyDescent="0.25">
      <c r="A12" s="26" t="s">
        <v>18</v>
      </c>
      <c r="B12" s="27">
        <f>SUM(B10:B11)</f>
        <v>6380.375</v>
      </c>
      <c r="C12" s="27">
        <f t="shared" ref="C12:E12" si="1">SUM(C10:C11)</f>
        <v>6358.9659999999994</v>
      </c>
      <c r="D12" s="27">
        <f t="shared" si="1"/>
        <v>6544.49</v>
      </c>
      <c r="E12" s="27">
        <f t="shared" si="1"/>
        <v>5662.96</v>
      </c>
      <c r="F12" s="27">
        <f>E12-B12</f>
        <v>-717.41499999999996</v>
      </c>
      <c r="G12" s="28">
        <f>IF(C12=0,"N/A  ",F12/C12)</f>
        <v>-0.11281944265781575</v>
      </c>
      <c r="I12" s="14" t="s">
        <v>5</v>
      </c>
      <c r="J12" s="14"/>
    </row>
    <row r="13" spans="1:11" ht="19.5" customHeight="1" x14ac:dyDescent="0.2">
      <c r="A13" s="9" t="s">
        <v>19</v>
      </c>
      <c r="B13" s="29"/>
      <c r="C13" s="30"/>
      <c r="D13" s="30"/>
      <c r="E13" s="30"/>
      <c r="F13" s="30"/>
      <c r="G13" s="19"/>
      <c r="J13" s="31"/>
    </row>
    <row r="14" spans="1:11" ht="19.5" customHeight="1" x14ac:dyDescent="0.2">
      <c r="A14" s="1" t="s">
        <v>12</v>
      </c>
      <c r="B14" s="12">
        <v>902</v>
      </c>
      <c r="C14" s="12">
        <v>902</v>
      </c>
      <c r="D14" s="12">
        <v>910</v>
      </c>
      <c r="E14" s="12">
        <v>823.47</v>
      </c>
      <c r="F14" s="12">
        <f>E14-B14</f>
        <v>-78.529999999999973</v>
      </c>
      <c r="G14" s="13">
        <f>IF(C14=0,"N/A  ",F14/C14)</f>
        <v>-8.7062084257206185E-2</v>
      </c>
      <c r="K14" s="32"/>
    </row>
    <row r="15" spans="1:11" ht="19.5" customHeight="1" x14ac:dyDescent="0.2">
      <c r="A15" s="16" t="s">
        <v>13</v>
      </c>
      <c r="B15" s="17">
        <v>7.66</v>
      </c>
      <c r="C15" s="17">
        <f>B16*-1</f>
        <v>14.26</v>
      </c>
      <c r="D15" s="17">
        <v>14.26</v>
      </c>
      <c r="E15" s="17"/>
      <c r="F15" s="17">
        <f>E15-B15</f>
        <v>-7.66</v>
      </c>
      <c r="G15" s="19"/>
    </row>
    <row r="16" spans="1:11" ht="19.5" customHeight="1" x14ac:dyDescent="0.2">
      <c r="A16" s="16" t="s">
        <v>14</v>
      </c>
      <c r="B16" s="17">
        <v>-14.26</v>
      </c>
      <c r="C16" s="17"/>
      <c r="D16" s="17"/>
      <c r="E16" s="17"/>
      <c r="F16" s="17">
        <f>E16-B16</f>
        <v>14.26</v>
      </c>
      <c r="G16" s="19"/>
    </row>
    <row r="17" spans="1:13" ht="19.5" customHeight="1" x14ac:dyDescent="0.2">
      <c r="A17" s="20" t="s">
        <v>15</v>
      </c>
      <c r="B17" s="21">
        <v>8.4649999999999999</v>
      </c>
      <c r="C17" s="21"/>
      <c r="D17" s="21"/>
      <c r="E17" s="21"/>
      <c r="F17" s="21">
        <f>E17-B17</f>
        <v>-8.4649999999999999</v>
      </c>
      <c r="G17" s="22"/>
      <c r="H17" s="14"/>
      <c r="I17" s="33"/>
    </row>
    <row r="18" spans="1:13" ht="19.5" customHeight="1" x14ac:dyDescent="0.2">
      <c r="A18" s="24" t="s">
        <v>20</v>
      </c>
      <c r="B18" s="25">
        <f>SUM(B14:B17)</f>
        <v>903.86500000000001</v>
      </c>
      <c r="C18" s="25">
        <f t="shared" ref="C18:E18" si="2">SUM(C14:C17)</f>
        <v>916.26</v>
      </c>
      <c r="D18" s="25">
        <f t="shared" si="2"/>
        <v>924.26</v>
      </c>
      <c r="E18" s="25">
        <f t="shared" si="2"/>
        <v>823.47</v>
      </c>
      <c r="F18" s="17"/>
      <c r="G18" s="19"/>
      <c r="H18" s="23"/>
    </row>
    <row r="19" spans="1:13" ht="19.5" customHeight="1" x14ac:dyDescent="0.2">
      <c r="A19" s="16" t="s">
        <v>17</v>
      </c>
      <c r="B19" s="17"/>
      <c r="C19" s="17"/>
      <c r="D19" s="17"/>
      <c r="E19" s="17"/>
      <c r="F19" s="17"/>
      <c r="G19" s="19"/>
      <c r="H19" s="23"/>
      <c r="J19" s="1" t="s">
        <v>5</v>
      </c>
    </row>
    <row r="20" spans="1:13" ht="30" customHeight="1" thickBot="1" x14ac:dyDescent="0.25">
      <c r="A20" s="26" t="s">
        <v>18</v>
      </c>
      <c r="B20" s="27">
        <f>SUM(B18:B19)</f>
        <v>903.86500000000001</v>
      </c>
      <c r="C20" s="27">
        <f t="shared" ref="C20:E20" si="3">SUM(C18:C19)</f>
        <v>916.26</v>
      </c>
      <c r="D20" s="27">
        <f t="shared" si="3"/>
        <v>924.26</v>
      </c>
      <c r="E20" s="27">
        <f t="shared" si="3"/>
        <v>823.47</v>
      </c>
      <c r="F20" s="27">
        <f>E20-B20</f>
        <v>-80.394999999999982</v>
      </c>
      <c r="G20" s="28">
        <f>IF(C20=0,"N/A  ",F20/C20)</f>
        <v>-8.7742562154846854E-2</v>
      </c>
      <c r="H20" s="33"/>
      <c r="K20" s="31"/>
    </row>
    <row r="21" spans="1:13" ht="19.5" customHeight="1" x14ac:dyDescent="0.2">
      <c r="A21" s="34" t="s">
        <v>21</v>
      </c>
      <c r="B21" s="35"/>
      <c r="E21" s="14"/>
    </row>
    <row r="22" spans="1:13" ht="19.5" customHeight="1" x14ac:dyDescent="0.2">
      <c r="A22" s="1" t="s">
        <v>12</v>
      </c>
      <c r="B22" s="12">
        <v>182.8</v>
      </c>
      <c r="C22" s="12">
        <v>182.8</v>
      </c>
      <c r="D22" s="12">
        <v>295.74</v>
      </c>
      <c r="E22" s="12">
        <v>223.23</v>
      </c>
      <c r="F22" s="12">
        <f>E22-B22</f>
        <v>40.429999999999978</v>
      </c>
      <c r="G22" s="13">
        <f>IF(C22=0,"N/A  ",F22/C22)</f>
        <v>0.22117067833698018</v>
      </c>
    </row>
    <row r="23" spans="1:13" ht="19.5" customHeight="1" x14ac:dyDescent="0.2">
      <c r="A23" s="16" t="s">
        <v>13</v>
      </c>
      <c r="B23" s="17">
        <v>31.36</v>
      </c>
      <c r="C23" s="17">
        <f>B24*-1</f>
        <v>28.43</v>
      </c>
      <c r="D23" s="17">
        <v>28.43</v>
      </c>
      <c r="E23" s="17"/>
      <c r="F23" s="17">
        <f>E23-B23</f>
        <v>-31.36</v>
      </c>
      <c r="G23" s="19"/>
      <c r="I23" s="1" t="s">
        <v>5</v>
      </c>
      <c r="M23" s="36"/>
    </row>
    <row r="24" spans="1:13" ht="15" customHeight="1" x14ac:dyDescent="0.2">
      <c r="A24" s="16" t="s">
        <v>14</v>
      </c>
      <c r="B24" s="17">
        <v>-28.43</v>
      </c>
      <c r="C24" s="17"/>
      <c r="D24" s="17"/>
      <c r="E24" s="17"/>
      <c r="F24" s="17">
        <f>E24-B24</f>
        <v>28.43</v>
      </c>
      <c r="G24" s="19"/>
    </row>
    <row r="25" spans="1:13" ht="19.5" customHeight="1" x14ac:dyDescent="0.2">
      <c r="A25" s="20" t="s">
        <v>15</v>
      </c>
      <c r="B25" s="21">
        <v>0.56499999999999995</v>
      </c>
      <c r="C25" s="21"/>
      <c r="D25" s="21"/>
      <c r="E25" s="21"/>
      <c r="F25" s="21">
        <f>E25-B25</f>
        <v>-0.56499999999999995</v>
      </c>
      <c r="G25" s="22"/>
    </row>
    <row r="26" spans="1:13" ht="30" customHeight="1" x14ac:dyDescent="0.2">
      <c r="A26" s="24" t="s">
        <v>22</v>
      </c>
      <c r="B26" s="25">
        <f>SUM(B22:B25)</f>
        <v>186.29500000000002</v>
      </c>
      <c r="C26" s="25">
        <f t="shared" ref="C26:E26" si="4">SUM(C22:C25)</f>
        <v>211.23000000000002</v>
      </c>
      <c r="D26" s="25">
        <f t="shared" si="4"/>
        <v>324.17</v>
      </c>
      <c r="E26" s="25">
        <f t="shared" si="4"/>
        <v>223.23</v>
      </c>
      <c r="F26" s="17"/>
      <c r="G26" s="19"/>
      <c r="H26" s="23"/>
      <c r="I26" s="1" t="s">
        <v>5</v>
      </c>
    </row>
    <row r="27" spans="1:13" ht="21" customHeight="1" x14ac:dyDescent="0.2">
      <c r="A27" s="16" t="s">
        <v>17</v>
      </c>
      <c r="B27" s="17"/>
      <c r="C27" s="17"/>
      <c r="D27" s="17"/>
      <c r="E27" s="17"/>
      <c r="F27" s="17"/>
      <c r="G27" s="19"/>
      <c r="H27" s="23"/>
    </row>
    <row r="28" spans="1:13" ht="19.5" customHeight="1" thickBot="1" x14ac:dyDescent="0.25">
      <c r="A28" s="26" t="s">
        <v>18</v>
      </c>
      <c r="B28" s="27">
        <f>SUM(B26:B27)</f>
        <v>186.29500000000002</v>
      </c>
      <c r="C28" s="27">
        <f t="shared" ref="C28:E28" si="5">SUM(C26:C27)</f>
        <v>211.23000000000002</v>
      </c>
      <c r="D28" s="27">
        <f t="shared" si="5"/>
        <v>324.17</v>
      </c>
      <c r="E28" s="27">
        <f t="shared" si="5"/>
        <v>223.23</v>
      </c>
      <c r="F28" s="27">
        <f>E28-B28</f>
        <v>36.934999999999974</v>
      </c>
      <c r="G28" s="28">
        <f>IF(C28=0,"N/A  ",F28/C28)</f>
        <v>0.17485679117549577</v>
      </c>
      <c r="I28" s="14"/>
    </row>
    <row r="29" spans="1:13" ht="19.5" customHeight="1" x14ac:dyDescent="0.2">
      <c r="A29" s="34" t="s">
        <v>23</v>
      </c>
      <c r="B29" s="35"/>
      <c r="C29" s="12"/>
      <c r="D29" s="12"/>
      <c r="E29" s="12"/>
      <c r="F29" s="12"/>
      <c r="G29" s="37"/>
    </row>
    <row r="30" spans="1:13" ht="19.5" customHeight="1" x14ac:dyDescent="0.2">
      <c r="A30" s="1" t="s">
        <v>12</v>
      </c>
      <c r="B30" s="12">
        <v>328.51</v>
      </c>
      <c r="C30" s="12">
        <v>328.51</v>
      </c>
      <c r="D30" s="12">
        <v>329.54</v>
      </c>
      <c r="E30" s="12">
        <v>336.89</v>
      </c>
      <c r="F30" s="12">
        <f>E30-B30</f>
        <v>8.3799999999999955</v>
      </c>
      <c r="G30" s="13">
        <f>IF(C30=0,"N/A  ",F30/C30)</f>
        <v>2.5509116921859292E-2</v>
      </c>
    </row>
    <row r="31" spans="1:13" ht="30" customHeight="1" x14ac:dyDescent="0.2">
      <c r="A31" s="1" t="s">
        <v>13</v>
      </c>
      <c r="B31" s="17">
        <v>0.41</v>
      </c>
      <c r="C31" s="17">
        <f>B32*-1</f>
        <v>0.19</v>
      </c>
      <c r="D31" s="17">
        <v>0.19</v>
      </c>
      <c r="E31" s="12"/>
      <c r="F31" s="17">
        <f>E31-B31</f>
        <v>-0.41</v>
      </c>
      <c r="G31" s="13"/>
    </row>
    <row r="32" spans="1:13" ht="19.5" customHeight="1" x14ac:dyDescent="0.2">
      <c r="A32" s="1" t="s">
        <v>14</v>
      </c>
      <c r="B32" s="17">
        <v>-0.19</v>
      </c>
      <c r="C32" s="12"/>
      <c r="D32" s="12"/>
      <c r="E32" s="12"/>
      <c r="F32" s="17">
        <f>E32-B32</f>
        <v>0.19</v>
      </c>
      <c r="G32" s="13"/>
    </row>
    <row r="33" spans="1:11" ht="19.5" customHeight="1" x14ac:dyDescent="0.2">
      <c r="A33" s="20" t="s">
        <v>15</v>
      </c>
      <c r="B33" s="21">
        <v>-0.22</v>
      </c>
      <c r="C33" s="21"/>
      <c r="D33" s="21"/>
      <c r="E33" s="21"/>
      <c r="F33" s="21">
        <f>E33-B33</f>
        <v>0.22</v>
      </c>
      <c r="G33" s="22"/>
    </row>
    <row r="34" spans="1:11" ht="19.5" customHeight="1" x14ac:dyDescent="0.2">
      <c r="A34" s="24" t="s">
        <v>24</v>
      </c>
      <c r="B34" s="25">
        <f>SUM(B30:B33)</f>
        <v>328.51</v>
      </c>
      <c r="C34" s="25">
        <f t="shared" ref="C34:E34" si="6">SUM(C30:C33)</f>
        <v>328.7</v>
      </c>
      <c r="D34" s="25">
        <f t="shared" si="6"/>
        <v>329.73</v>
      </c>
      <c r="E34" s="25">
        <f t="shared" si="6"/>
        <v>336.89</v>
      </c>
      <c r="F34" s="17"/>
      <c r="G34" s="19"/>
      <c r="H34" s="23"/>
    </row>
    <row r="35" spans="1:11" ht="19.5" customHeight="1" x14ac:dyDescent="0.2">
      <c r="A35" s="16" t="s">
        <v>17</v>
      </c>
      <c r="B35" s="17"/>
      <c r="C35" s="17"/>
      <c r="D35" s="17"/>
      <c r="E35" s="17"/>
      <c r="F35" s="17"/>
      <c r="G35" s="19"/>
      <c r="H35" s="23"/>
    </row>
    <row r="36" spans="1:11" ht="19.5" customHeight="1" thickBot="1" x14ac:dyDescent="0.25">
      <c r="A36" s="26" t="s">
        <v>18</v>
      </c>
      <c r="B36" s="27">
        <f>SUM(B34:B35)</f>
        <v>328.51</v>
      </c>
      <c r="C36" s="27">
        <f t="shared" ref="C36:E36" si="7">SUM(C34:C35)</f>
        <v>328.7</v>
      </c>
      <c r="D36" s="27">
        <f t="shared" si="7"/>
        <v>329.73</v>
      </c>
      <c r="E36" s="27">
        <f t="shared" si="7"/>
        <v>336.89</v>
      </c>
      <c r="F36" s="27">
        <f>E36-B36</f>
        <v>8.3799999999999955</v>
      </c>
      <c r="G36" s="28">
        <f>IF(C36=0,"N/A  ",F36/C36)</f>
        <v>2.5494371767569197E-2</v>
      </c>
    </row>
    <row r="37" spans="1:11" ht="19.5" customHeight="1" x14ac:dyDescent="0.2">
      <c r="A37" s="9" t="s">
        <v>25</v>
      </c>
      <c r="B37" s="38"/>
      <c r="C37" s="39"/>
      <c r="D37" s="39"/>
      <c r="E37" s="39"/>
      <c r="F37" s="39"/>
      <c r="G37" s="39"/>
      <c r="J37" s="1" t="s">
        <v>5</v>
      </c>
    </row>
    <row r="38" spans="1:11" ht="19.5" customHeight="1" x14ac:dyDescent="0.2">
      <c r="A38" s="1" t="s">
        <v>12</v>
      </c>
      <c r="B38" s="12">
        <v>4.37</v>
      </c>
      <c r="C38" s="12">
        <v>4.37</v>
      </c>
      <c r="D38" s="12">
        <v>4.37</v>
      </c>
      <c r="E38" s="12">
        <v>4.0999999999999996</v>
      </c>
      <c r="F38" s="12">
        <f>E38-B38</f>
        <v>-0.27000000000000046</v>
      </c>
      <c r="G38" s="13">
        <f>IF(C38=0,"N/A  ",F38/C38)</f>
        <v>-6.1784897025171731E-2</v>
      </c>
    </row>
    <row r="39" spans="1:11" ht="19.5" customHeight="1" x14ac:dyDescent="0.2">
      <c r="A39" s="16" t="s">
        <v>26</v>
      </c>
      <c r="B39" s="40">
        <v>-7.3999999999999996E-2</v>
      </c>
      <c r="C39" s="17"/>
      <c r="D39" s="17"/>
      <c r="E39" s="17"/>
      <c r="F39" s="17">
        <f>E39-B39</f>
        <v>7.3999999999999996E-2</v>
      </c>
      <c r="G39" s="19"/>
    </row>
    <row r="40" spans="1:11" ht="19.5" customHeight="1" thickBot="1" x14ac:dyDescent="0.25">
      <c r="A40" s="26" t="s">
        <v>18</v>
      </c>
      <c r="B40" s="27">
        <f>SUM(B38:B39)</f>
        <v>4.2960000000000003</v>
      </c>
      <c r="C40" s="27">
        <f>SUM(C38:C39)</f>
        <v>4.37</v>
      </c>
      <c r="D40" s="27">
        <f>SUM(D38:D39)</f>
        <v>4.37</v>
      </c>
      <c r="E40" s="27">
        <f>SUM(E38:E39)</f>
        <v>4.0999999999999996</v>
      </c>
      <c r="F40" s="27">
        <f>E40-B40</f>
        <v>-0.19600000000000062</v>
      </c>
      <c r="G40" s="28">
        <f>IF(C40=0,"N/A  ",F40/C40)</f>
        <v>-4.4851258581235835E-2</v>
      </c>
      <c r="I40" s="1" t="s">
        <v>5</v>
      </c>
    </row>
    <row r="41" spans="1:11" ht="19.5" customHeight="1" x14ac:dyDescent="0.2">
      <c r="A41" s="9" t="s">
        <v>27</v>
      </c>
      <c r="B41" s="41"/>
      <c r="K41" s="1" t="s">
        <v>5</v>
      </c>
    </row>
    <row r="42" spans="1:11" ht="15.95" customHeight="1" x14ac:dyDescent="0.2">
      <c r="A42" s="1" t="s">
        <v>12</v>
      </c>
      <c r="B42" s="12">
        <v>15.2</v>
      </c>
      <c r="C42" s="12">
        <v>15.2</v>
      </c>
      <c r="D42" s="12">
        <v>15.35</v>
      </c>
      <c r="E42" s="12">
        <v>15.35</v>
      </c>
      <c r="F42" s="12">
        <f t="shared" ref="F42:F47" si="8">E42-B42</f>
        <v>0.15000000000000036</v>
      </c>
      <c r="G42" s="13">
        <f>IF(C42=0,"N/A  ",F42/C42)</f>
        <v>9.8684210526316027E-3</v>
      </c>
    </row>
    <row r="43" spans="1:11" ht="15.95" customHeight="1" x14ac:dyDescent="0.2">
      <c r="A43" s="16" t="s">
        <v>13</v>
      </c>
      <c r="B43" s="40">
        <v>0.39</v>
      </c>
      <c r="C43" s="17">
        <f>B44*-1</f>
        <v>0.4</v>
      </c>
      <c r="D43" s="17">
        <v>0.4</v>
      </c>
      <c r="E43" s="17"/>
      <c r="F43" s="17">
        <f t="shared" si="8"/>
        <v>-0.39</v>
      </c>
      <c r="G43" s="19"/>
    </row>
    <row r="44" spans="1:11" ht="15.95" customHeight="1" x14ac:dyDescent="0.2">
      <c r="A44" s="16" t="s">
        <v>14</v>
      </c>
      <c r="B44" s="17">
        <v>-0.4</v>
      </c>
      <c r="C44" s="17"/>
      <c r="D44" s="17"/>
      <c r="E44" s="17"/>
      <c r="F44" s="17">
        <f t="shared" si="8"/>
        <v>0.4</v>
      </c>
      <c r="G44" s="19"/>
    </row>
    <row r="45" spans="1:11" ht="15.95" customHeight="1" x14ac:dyDescent="0.2">
      <c r="A45" s="20" t="s">
        <v>15</v>
      </c>
      <c r="B45" s="17">
        <v>-0.104</v>
      </c>
      <c r="C45" s="17"/>
      <c r="D45" s="17"/>
      <c r="E45" s="17"/>
      <c r="F45" s="17">
        <f t="shared" si="8"/>
        <v>0.104</v>
      </c>
      <c r="G45" s="19"/>
      <c r="H45" s="1" t="s">
        <v>5</v>
      </c>
    </row>
    <row r="46" spans="1:11" ht="15.95" customHeight="1" thickBot="1" x14ac:dyDescent="0.25">
      <c r="A46" s="42" t="s">
        <v>18</v>
      </c>
      <c r="B46" s="43">
        <f>SUM(B42:B45)</f>
        <v>15.086</v>
      </c>
      <c r="C46" s="43">
        <f t="shared" ref="C46:E46" si="9">SUM(C42:C45)</f>
        <v>15.6</v>
      </c>
      <c r="D46" s="43">
        <f t="shared" si="9"/>
        <v>15.75</v>
      </c>
      <c r="E46" s="43">
        <f t="shared" si="9"/>
        <v>15.35</v>
      </c>
      <c r="F46" s="43">
        <f t="shared" si="8"/>
        <v>0.26399999999999935</v>
      </c>
      <c r="G46" s="44">
        <f>IF(C46=0,"N/A  ",F46/C46)</f>
        <v>1.6923076923076881E-2</v>
      </c>
      <c r="H46" s="14"/>
    </row>
    <row r="47" spans="1:11" ht="18" customHeight="1" thickTop="1" thickBot="1" x14ac:dyDescent="0.25">
      <c r="A47" s="45" t="s">
        <v>28</v>
      </c>
      <c r="B47" s="46">
        <f>+B46+B36+B28+B20+B12+B40</f>
        <v>7818.4270000000006</v>
      </c>
      <c r="C47" s="46">
        <f>+C46+C36+C28+C20+C12+C40</f>
        <v>7835.1259999999993</v>
      </c>
      <c r="D47" s="46">
        <f>+D46+D36+D28+D20+D12+D40</f>
        <v>8142.7699999999995</v>
      </c>
      <c r="E47" s="46">
        <f>+E46+E36+E28+E20+E12+E40</f>
        <v>7066</v>
      </c>
      <c r="F47" s="46">
        <f t="shared" si="8"/>
        <v>-752.42700000000059</v>
      </c>
      <c r="G47" s="47">
        <f>IF(C47=0,"N/A  ",F47/C47)</f>
        <v>-9.6032533490846311E-2</v>
      </c>
      <c r="I47" s="1" t="s">
        <v>5</v>
      </c>
    </row>
    <row r="48" spans="1:11" ht="15" customHeight="1" thickTop="1" x14ac:dyDescent="0.2">
      <c r="A48" s="71" t="s">
        <v>29</v>
      </c>
      <c r="B48" s="71"/>
      <c r="C48" s="71"/>
      <c r="D48" s="71"/>
      <c r="E48" s="71"/>
      <c r="F48" s="71"/>
      <c r="G48" s="71"/>
    </row>
    <row r="49" spans="1:15" ht="27" customHeight="1" x14ac:dyDescent="0.2">
      <c r="A49" s="62" t="s">
        <v>30</v>
      </c>
      <c r="B49" s="62"/>
      <c r="C49" s="62"/>
      <c r="D49" s="62"/>
      <c r="E49" s="62"/>
      <c r="F49" s="62"/>
      <c r="G49" s="62"/>
    </row>
    <row r="50" spans="1:15" ht="15" customHeight="1" x14ac:dyDescent="0.2">
      <c r="A50" s="63" t="s">
        <v>31</v>
      </c>
      <c r="B50" s="63"/>
      <c r="C50" s="63"/>
      <c r="D50" s="63"/>
      <c r="E50" s="63"/>
      <c r="F50" s="63"/>
      <c r="G50" s="63"/>
    </row>
    <row r="51" spans="1:15" ht="15" customHeight="1" x14ac:dyDescent="0.2">
      <c r="A51" s="64" t="s">
        <v>32</v>
      </c>
      <c r="B51" s="64"/>
      <c r="C51" s="64"/>
      <c r="D51" s="64"/>
      <c r="E51" s="64"/>
      <c r="F51" s="64"/>
      <c r="G51" s="64"/>
    </row>
    <row r="52" spans="1:15" ht="7.9" customHeight="1" x14ac:dyDescent="0.2">
      <c r="A52" s="48"/>
      <c r="B52" s="48"/>
      <c r="C52" s="48"/>
      <c r="D52" s="48"/>
      <c r="E52" s="48"/>
      <c r="F52" s="48"/>
      <c r="G52" s="48"/>
    </row>
    <row r="53" spans="1:15" ht="11.25" customHeight="1" x14ac:dyDescent="0.2">
      <c r="A53" s="49"/>
      <c r="B53" s="50"/>
      <c r="C53" s="50"/>
      <c r="D53" s="50"/>
      <c r="E53" s="50"/>
      <c r="F53" s="50"/>
      <c r="G53" s="51"/>
    </row>
    <row r="54" spans="1:15" ht="15.95" customHeight="1" x14ac:dyDescent="0.25">
      <c r="A54" s="72" t="s">
        <v>6</v>
      </c>
      <c r="B54" s="72"/>
      <c r="C54" s="72"/>
      <c r="D54" s="72"/>
      <c r="E54" s="72"/>
      <c r="F54" s="72"/>
      <c r="G54" s="72"/>
    </row>
    <row r="55" spans="1:15" ht="15.95" customHeight="1" thickBot="1" x14ac:dyDescent="0.25">
      <c r="A55" s="66" t="s">
        <v>0</v>
      </c>
      <c r="B55" s="66"/>
      <c r="C55" s="66"/>
      <c r="D55" s="66"/>
      <c r="E55" s="66"/>
      <c r="F55" s="66"/>
      <c r="G55" s="66"/>
      <c r="K55" s="1" t="s">
        <v>33</v>
      </c>
    </row>
    <row r="56" spans="1:15" s="4" customFormat="1" ht="27" customHeight="1" thickTop="1" x14ac:dyDescent="0.2">
      <c r="A56" s="2"/>
      <c r="B56" s="67" t="s">
        <v>1</v>
      </c>
      <c r="C56" s="67" t="s">
        <v>7</v>
      </c>
      <c r="D56" s="3" t="s">
        <v>8</v>
      </c>
      <c r="E56" s="67" t="s">
        <v>2</v>
      </c>
      <c r="F56" s="69" t="s">
        <v>9</v>
      </c>
      <c r="G56" s="69"/>
    </row>
    <row r="57" spans="1:15" ht="15.95" customHeight="1" x14ac:dyDescent="0.2">
      <c r="A57" s="5"/>
      <c r="B57" s="68"/>
      <c r="C57" s="68"/>
      <c r="D57" s="6" t="s">
        <v>10</v>
      </c>
      <c r="E57" s="68"/>
      <c r="F57" s="7" t="s">
        <v>3</v>
      </c>
      <c r="G57" s="8" t="s">
        <v>4</v>
      </c>
    </row>
    <row r="58" spans="1:15" ht="18" customHeight="1" x14ac:dyDescent="0.2">
      <c r="A58" s="9" t="s">
        <v>34</v>
      </c>
      <c r="B58" s="35"/>
      <c r="C58" s="12"/>
      <c r="D58" s="12"/>
      <c r="E58" s="12"/>
      <c r="F58" s="12"/>
      <c r="G58" s="52"/>
    </row>
    <row r="59" spans="1:15" ht="15.95" customHeight="1" x14ac:dyDescent="0.2">
      <c r="A59" s="53" t="s">
        <v>35</v>
      </c>
      <c r="B59" s="12">
        <v>155.99</v>
      </c>
      <c r="C59" s="12">
        <v>120</v>
      </c>
      <c r="D59" s="12">
        <v>120</v>
      </c>
      <c r="E59" s="12">
        <v>120</v>
      </c>
      <c r="F59" s="12">
        <f t="shared" ref="F59:F64" si="10">E59-B59</f>
        <v>-35.990000000000009</v>
      </c>
      <c r="G59" s="54">
        <f>IF(C59=0,"N/A  ",F59/C59)</f>
        <v>-0.29991666666666672</v>
      </c>
    </row>
    <row r="60" spans="1:15" ht="15.95" customHeight="1" x14ac:dyDescent="0.2">
      <c r="A60" s="55" t="s">
        <v>13</v>
      </c>
      <c r="B60" s="17">
        <v>96.86</v>
      </c>
      <c r="C60" s="17">
        <f>B63*-1</f>
        <v>64.680000000000007</v>
      </c>
      <c r="D60" s="17">
        <v>64.680000000000007</v>
      </c>
      <c r="E60" s="17"/>
      <c r="F60" s="17">
        <f t="shared" si="10"/>
        <v>-96.86</v>
      </c>
      <c r="G60" s="56"/>
    </row>
    <row r="61" spans="1:15" ht="15.95" customHeight="1" x14ac:dyDescent="0.2">
      <c r="A61" s="55" t="s">
        <v>36</v>
      </c>
      <c r="B61" s="17">
        <v>9.73</v>
      </c>
      <c r="C61" s="17">
        <f>B62*-1</f>
        <v>10.3</v>
      </c>
      <c r="D61" s="17">
        <v>10.3</v>
      </c>
      <c r="E61" s="17">
        <v>7.75</v>
      </c>
      <c r="F61" s="17">
        <f t="shared" si="10"/>
        <v>-1.9800000000000004</v>
      </c>
      <c r="G61" s="56"/>
    </row>
    <row r="62" spans="1:15" ht="15.95" customHeight="1" x14ac:dyDescent="0.2">
      <c r="A62" s="55" t="s">
        <v>37</v>
      </c>
      <c r="B62" s="17">
        <v>-10.3</v>
      </c>
      <c r="C62" s="17">
        <v>-7.75</v>
      </c>
      <c r="D62" s="17">
        <v>-7.75</v>
      </c>
      <c r="E62" s="17">
        <v>-7.75</v>
      </c>
      <c r="F62" s="17">
        <f t="shared" si="10"/>
        <v>2.5500000000000007</v>
      </c>
      <c r="G62" s="56"/>
    </row>
    <row r="63" spans="1:15" ht="15.95" customHeight="1" x14ac:dyDescent="0.2">
      <c r="A63" s="16" t="s">
        <v>14</v>
      </c>
      <c r="B63" s="17">
        <v>-64.680000000000007</v>
      </c>
      <c r="C63" s="17"/>
      <c r="D63" s="17"/>
      <c r="E63" s="17"/>
      <c r="F63" s="17">
        <f t="shared" si="10"/>
        <v>64.680000000000007</v>
      </c>
      <c r="G63" s="56"/>
    </row>
    <row r="64" spans="1:15" ht="15.95" customHeight="1" x14ac:dyDescent="0.2">
      <c r="A64" s="20" t="s">
        <v>15</v>
      </c>
      <c r="B64" s="40">
        <v>4.66</v>
      </c>
      <c r="C64" s="17"/>
      <c r="D64" s="17"/>
      <c r="E64" s="17"/>
      <c r="F64" s="17">
        <f t="shared" si="10"/>
        <v>-4.66</v>
      </c>
      <c r="G64" s="56"/>
      <c r="I64" s="14"/>
      <c r="K64" s="1" t="s">
        <v>5</v>
      </c>
      <c r="O64" s="1" t="s">
        <v>5</v>
      </c>
    </row>
    <row r="65" spans="1:15" ht="15.95" customHeight="1" thickBot="1" x14ac:dyDescent="0.25">
      <c r="A65" s="26" t="s">
        <v>18</v>
      </c>
      <c r="B65" s="27">
        <f>SUM(B59:B64)</f>
        <v>192.26000000000002</v>
      </c>
      <c r="C65" s="27">
        <f>SUM(C59:C64)</f>
        <v>187.23000000000002</v>
      </c>
      <c r="D65" s="27">
        <f>SUM(D59:D64)</f>
        <v>187.23000000000002</v>
      </c>
      <c r="E65" s="27">
        <f>SUM(E59:E64)</f>
        <v>120</v>
      </c>
      <c r="F65" s="27">
        <f>E65-C65</f>
        <v>-67.230000000000018</v>
      </c>
      <c r="G65" s="28">
        <f>IF(C65=0,"N/A  ",F65/C65)</f>
        <v>-0.35907707098221447</v>
      </c>
      <c r="H65" s="14"/>
    </row>
    <row r="66" spans="1:15" ht="18" customHeight="1" x14ac:dyDescent="0.2">
      <c r="A66" s="9" t="s">
        <v>38</v>
      </c>
      <c r="B66" s="35"/>
      <c r="C66" s="12"/>
      <c r="D66" s="12"/>
      <c r="E66" s="12"/>
      <c r="F66" s="12"/>
      <c r="G66" s="37"/>
    </row>
    <row r="67" spans="1:15" ht="15.95" customHeight="1" x14ac:dyDescent="0.2">
      <c r="A67" s="1" t="s">
        <v>39</v>
      </c>
      <c r="B67" s="12">
        <v>28.28</v>
      </c>
      <c r="C67" s="12">
        <v>40</v>
      </c>
      <c r="D67" s="12">
        <v>40</v>
      </c>
      <c r="E67" s="12">
        <v>40</v>
      </c>
      <c r="F67" s="12">
        <f t="shared" ref="F67:F74" si="11">E67-B67</f>
        <v>11.719999999999999</v>
      </c>
      <c r="G67" s="13">
        <f>IF(C67=0,"N/A  ",F67/C67)</f>
        <v>0.29299999999999998</v>
      </c>
    </row>
    <row r="68" spans="1:15" ht="15.95" customHeight="1" x14ac:dyDescent="0.2">
      <c r="A68" s="16" t="s">
        <v>13</v>
      </c>
      <c r="B68" s="17">
        <v>32.619999999999997</v>
      </c>
      <c r="C68" s="17">
        <f>B71*-1</f>
        <v>31.76</v>
      </c>
      <c r="D68" s="17">
        <v>31.76</v>
      </c>
      <c r="E68" s="17"/>
      <c r="F68" s="17">
        <f t="shared" si="11"/>
        <v>-32.619999999999997</v>
      </c>
      <c r="G68" s="19"/>
      <c r="H68" s="1" t="s">
        <v>5</v>
      </c>
    </row>
    <row r="69" spans="1:15" ht="15.95" customHeight="1" x14ac:dyDescent="0.2">
      <c r="A69" s="55" t="s">
        <v>36</v>
      </c>
      <c r="B69" s="17"/>
      <c r="C69" s="17"/>
      <c r="D69" s="17"/>
      <c r="E69" s="17"/>
      <c r="F69" s="17"/>
      <c r="G69" s="56"/>
    </row>
    <row r="70" spans="1:15" ht="15.95" customHeight="1" x14ac:dyDescent="0.2">
      <c r="A70" s="55" t="s">
        <v>37</v>
      </c>
      <c r="B70" s="17"/>
      <c r="C70" s="17"/>
      <c r="D70" s="17"/>
      <c r="E70" s="17"/>
      <c r="F70" s="17"/>
      <c r="G70" s="56"/>
    </row>
    <row r="71" spans="1:15" x14ac:dyDescent="0.2">
      <c r="A71" s="16" t="s">
        <v>14</v>
      </c>
      <c r="B71" s="17">
        <v>-31.76</v>
      </c>
      <c r="C71" s="17"/>
      <c r="D71" s="17"/>
      <c r="E71" s="17"/>
      <c r="F71" s="17">
        <f t="shared" si="11"/>
        <v>31.76</v>
      </c>
      <c r="G71" s="19"/>
    </row>
    <row r="72" spans="1:15" ht="14.25" x14ac:dyDescent="0.2">
      <c r="A72" s="20" t="s">
        <v>15</v>
      </c>
      <c r="B72" s="40">
        <v>0.08</v>
      </c>
      <c r="C72" s="17"/>
      <c r="D72" s="17"/>
      <c r="E72" s="17"/>
      <c r="F72" s="17">
        <f t="shared" si="11"/>
        <v>-0.08</v>
      </c>
      <c r="G72" s="19"/>
      <c r="O72" s="1" t="s">
        <v>5</v>
      </c>
    </row>
    <row r="73" spans="1:15" ht="13.5" thickBot="1" x14ac:dyDescent="0.25">
      <c r="A73" s="57" t="s">
        <v>18</v>
      </c>
      <c r="B73" s="43">
        <f>SUM(B67:B72)</f>
        <v>29.219999999999995</v>
      </c>
      <c r="C73" s="43">
        <f>SUM(C67:C72)</f>
        <v>71.760000000000005</v>
      </c>
      <c r="D73" s="43">
        <f>SUM(D67:D72)</f>
        <v>71.760000000000005</v>
      </c>
      <c r="E73" s="43">
        <f>SUM(E67:E72)</f>
        <v>40</v>
      </c>
      <c r="F73" s="43">
        <f t="shared" si="11"/>
        <v>10.780000000000005</v>
      </c>
      <c r="G73" s="58">
        <f>IF(C73=0,"N/A  ",F73/C73)</f>
        <v>0.15022296544035679</v>
      </c>
      <c r="H73" s="14"/>
    </row>
    <row r="74" spans="1:15" ht="14.25" thickTop="1" thickBot="1" x14ac:dyDescent="0.25">
      <c r="A74" s="59" t="s">
        <v>40</v>
      </c>
      <c r="B74" s="60">
        <f>B47+B65+B73</f>
        <v>8039.9070000000011</v>
      </c>
      <c r="C74" s="60">
        <f>C47+C65+C73</f>
        <v>8094.116</v>
      </c>
      <c r="D74" s="60">
        <f>D47+D65+D73</f>
        <v>8401.76</v>
      </c>
      <c r="E74" s="60">
        <f>E47+E65+E73</f>
        <v>7226</v>
      </c>
      <c r="F74" s="60">
        <f t="shared" si="11"/>
        <v>-813.90700000000106</v>
      </c>
      <c r="G74" s="61">
        <f>IF(C74=0,"N/A  ",F74/C74)</f>
        <v>-0.10055539110138785</v>
      </c>
    </row>
    <row r="75" spans="1:15" x14ac:dyDescent="0.2">
      <c r="A75" s="70" t="s">
        <v>29</v>
      </c>
      <c r="B75" s="70"/>
      <c r="C75" s="70"/>
      <c r="D75" s="70"/>
      <c r="E75" s="70"/>
      <c r="F75" s="70"/>
      <c r="G75" s="70"/>
    </row>
    <row r="76" spans="1:15" x14ac:dyDescent="0.2">
      <c r="A76" s="62" t="s">
        <v>30</v>
      </c>
      <c r="B76" s="62"/>
      <c r="C76" s="62"/>
      <c r="D76" s="62"/>
      <c r="E76" s="62"/>
      <c r="F76" s="62"/>
      <c r="G76" s="62"/>
    </row>
    <row r="77" spans="1:15" ht="13.5" x14ac:dyDescent="0.2">
      <c r="A77" s="63" t="s">
        <v>31</v>
      </c>
      <c r="B77" s="63"/>
      <c r="C77" s="63"/>
      <c r="D77" s="63"/>
      <c r="E77" s="63"/>
      <c r="F77" s="63"/>
      <c r="G77" s="63"/>
    </row>
    <row r="78" spans="1:15" ht="13.5" x14ac:dyDescent="0.2">
      <c r="A78" s="64" t="s">
        <v>32</v>
      </c>
      <c r="B78" s="64"/>
      <c r="C78" s="64"/>
      <c r="D78" s="64"/>
      <c r="E78" s="64"/>
      <c r="F78" s="64"/>
      <c r="G78" s="64"/>
    </row>
    <row r="79" spans="1:15" x14ac:dyDescent="0.2">
      <c r="A79" s="65"/>
      <c r="B79" s="65"/>
      <c r="C79" s="65"/>
      <c r="D79" s="65"/>
      <c r="E79" s="65"/>
      <c r="F79" s="65"/>
    </row>
    <row r="80" spans="1:15" x14ac:dyDescent="0.2">
      <c r="A80" s="65"/>
      <c r="B80" s="65"/>
      <c r="C80" s="65"/>
      <c r="D80" s="65"/>
      <c r="E80" s="65"/>
      <c r="F80" s="65"/>
    </row>
    <row r="82" spans="2:4" x14ac:dyDescent="0.2">
      <c r="B82" s="14"/>
    </row>
    <row r="84" spans="2:4" x14ac:dyDescent="0.2">
      <c r="C84" s="14"/>
      <c r="D84" s="14"/>
    </row>
    <row r="86" spans="2:4" x14ac:dyDescent="0.2">
      <c r="C86" s="14"/>
      <c r="D86" s="14"/>
    </row>
  </sheetData>
  <mergeCells count="21">
    <mergeCell ref="A54:G54"/>
    <mergeCell ref="A1:G1"/>
    <mergeCell ref="A2:G2"/>
    <mergeCell ref="B3:B4"/>
    <mergeCell ref="C3:C4"/>
    <mergeCell ref="E3:E4"/>
    <mergeCell ref="F3:G3"/>
    <mergeCell ref="A48:G48"/>
    <mergeCell ref="A49:G49"/>
    <mergeCell ref="A50:G50"/>
    <mergeCell ref="A51:G51"/>
    <mergeCell ref="A76:G76"/>
    <mergeCell ref="A77:G77"/>
    <mergeCell ref="A78:G78"/>
    <mergeCell ref="A79:F80"/>
    <mergeCell ref="A55:G55"/>
    <mergeCell ref="B56:B57"/>
    <mergeCell ref="C56:C57"/>
    <mergeCell ref="E56:E57"/>
    <mergeCell ref="F56:G56"/>
    <mergeCell ref="A75:G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Budgetary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2019-03-19T14:56:35Z</dcterms:modified>
</cp:coreProperties>
</file>