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ones\Desktop\FY 2020 Extracted Excels\"/>
    </mc:Choice>
  </mc:AlternateContent>
  <xr:revisionPtr revIDLastSave="0" documentId="13_ncr:1_{9E830CA5-8BDF-43A9-95BE-B195D5155135}" xr6:coauthVersionLast="36" xr6:coauthVersionMax="36" xr10:uidLastSave="{00000000-0000-0000-0000-000000000000}"/>
  <bookViews>
    <workbookView xWindow="0" yWindow="0" windowWidth="21570" windowHeight="7770" xr2:uid="{72ABBAC1-2932-45E5-86AB-071D945889AF}"/>
  </bookViews>
  <sheets>
    <sheet name="NSF Funding by Progra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9" i="1" l="1"/>
  <c r="F68" i="1"/>
  <c r="G68" i="1" s="1"/>
  <c r="F67" i="1"/>
  <c r="G67" i="1" s="1"/>
  <c r="F66" i="1"/>
  <c r="G66" i="1" s="1"/>
  <c r="F65" i="1"/>
  <c r="G65" i="1" s="1"/>
  <c r="E64" i="1"/>
  <c r="F64" i="1" s="1"/>
  <c r="G64" i="1" s="1"/>
  <c r="B64" i="1"/>
  <c r="F63" i="1"/>
  <c r="G63" i="1" s="1"/>
  <c r="F62" i="1"/>
  <c r="G62" i="1" s="1"/>
  <c r="F61" i="1"/>
  <c r="G61" i="1" s="1"/>
  <c r="F60" i="1"/>
  <c r="G60" i="1" s="1"/>
  <c r="F57" i="1"/>
  <c r="G57" i="1" s="1"/>
  <c r="E56" i="1"/>
  <c r="D56" i="1"/>
  <c r="C56" i="1"/>
  <c r="B56" i="1"/>
  <c r="F55" i="1"/>
  <c r="G55" i="1" s="1"/>
  <c r="F54" i="1"/>
  <c r="G54" i="1" s="1"/>
  <c r="E52" i="1"/>
  <c r="F52" i="1" s="1"/>
  <c r="D52" i="1"/>
  <c r="C52" i="1"/>
  <c r="B52" i="1"/>
  <c r="F50" i="1"/>
  <c r="G50" i="1" s="1"/>
  <c r="F48" i="1"/>
  <c r="G48" i="1" s="1"/>
  <c r="E47" i="1"/>
  <c r="F47" i="1" s="1"/>
  <c r="G47" i="1" s="1"/>
  <c r="D47" i="1"/>
  <c r="C47" i="1"/>
  <c r="B47" i="1"/>
  <c r="F46" i="1"/>
  <c r="G46" i="1" s="1"/>
  <c r="F45" i="1"/>
  <c r="G45" i="1" s="1"/>
  <c r="F44" i="1"/>
  <c r="G44" i="1" s="1"/>
  <c r="F43" i="1"/>
  <c r="G43" i="1" s="1"/>
  <c r="E41" i="1"/>
  <c r="F41" i="1" s="1"/>
  <c r="D41" i="1"/>
  <c r="C41" i="1"/>
  <c r="B41" i="1"/>
  <c r="G40" i="1"/>
  <c r="F40" i="1"/>
  <c r="F39" i="1"/>
  <c r="G39" i="1" s="1"/>
  <c r="G38" i="1"/>
  <c r="F38" i="1"/>
  <c r="F37" i="1"/>
  <c r="G37" i="1" s="1"/>
  <c r="G36" i="1"/>
  <c r="F36" i="1"/>
  <c r="F35" i="1"/>
  <c r="G35" i="1" s="1"/>
  <c r="E33" i="1"/>
  <c r="F33" i="1" s="1"/>
  <c r="G33" i="1" s="1"/>
  <c r="D33" i="1"/>
  <c r="C33" i="1"/>
  <c r="B33" i="1"/>
  <c r="F32" i="1"/>
  <c r="G32" i="1" s="1"/>
  <c r="G31" i="1"/>
  <c r="F31" i="1"/>
  <c r="F30" i="1"/>
  <c r="G30" i="1" s="1"/>
  <c r="G29" i="1"/>
  <c r="F29" i="1"/>
  <c r="E27" i="1"/>
  <c r="F27" i="1" s="1"/>
  <c r="D27" i="1"/>
  <c r="C27" i="1"/>
  <c r="B27" i="1"/>
  <c r="G26" i="1"/>
  <c r="F26" i="1"/>
  <c r="F25" i="1"/>
  <c r="G25" i="1" s="1"/>
  <c r="G23" i="1"/>
  <c r="F23" i="1"/>
  <c r="F22" i="1"/>
  <c r="G22" i="1" s="1"/>
  <c r="G21" i="1"/>
  <c r="F21" i="1"/>
  <c r="F20" i="1"/>
  <c r="G20" i="1" s="1"/>
  <c r="E18" i="1"/>
  <c r="F18" i="1" s="1"/>
  <c r="G18" i="1" s="1"/>
  <c r="D18" i="1"/>
  <c r="C18" i="1"/>
  <c r="B18" i="1"/>
  <c r="F17" i="1"/>
  <c r="G17" i="1" s="1"/>
  <c r="G16" i="1"/>
  <c r="F16" i="1"/>
  <c r="F15" i="1"/>
  <c r="G15" i="1" s="1"/>
  <c r="G14" i="1"/>
  <c r="F14" i="1"/>
  <c r="F13" i="1"/>
  <c r="G13" i="1" s="1"/>
  <c r="E11" i="1"/>
  <c r="F11" i="1" s="1"/>
  <c r="G11" i="1" s="1"/>
  <c r="D11" i="1"/>
  <c r="C11" i="1"/>
  <c r="B11" i="1"/>
  <c r="F10" i="1"/>
  <c r="G10" i="1" s="1"/>
  <c r="G9" i="1"/>
  <c r="F9" i="1"/>
  <c r="F8" i="1"/>
  <c r="G8" i="1" s="1"/>
  <c r="G7" i="1"/>
  <c r="F7" i="1"/>
  <c r="F6" i="1"/>
  <c r="G6" i="1" s="1"/>
  <c r="G41" i="1" l="1"/>
  <c r="B58" i="1"/>
  <c r="F56" i="1"/>
  <c r="G56" i="1" s="1"/>
  <c r="B69" i="1"/>
  <c r="G27" i="1"/>
  <c r="G52" i="1"/>
  <c r="E58" i="1"/>
  <c r="E69" i="1" l="1"/>
  <c r="F69" i="1" s="1"/>
  <c r="F58" i="1"/>
  <c r="G58" i="1" s="1"/>
  <c r="G69" i="1"/>
</calcChain>
</file>

<file path=xl/sharedStrings.xml><?xml version="1.0" encoding="utf-8"?>
<sst xmlns="http://schemas.openxmlformats.org/spreadsheetml/2006/main" count="88" uniqueCount="85">
  <si>
    <t>(Dollars in Millions)</t>
  </si>
  <si>
    <t>FY 2018
Actual</t>
  </si>
  <si>
    <t>Amount</t>
  </si>
  <si>
    <t>Percent</t>
  </si>
  <si>
    <t xml:space="preserve"> </t>
  </si>
  <si>
    <t>Change Over
FY 2018 Actual</t>
  </si>
  <si>
    <t>AGENCY OPERATIONS AND AWARD MANAGEMENT</t>
  </si>
  <si>
    <t>NATIONAL SCIENCE BOARD</t>
  </si>
  <si>
    <t>NSF FY 2020 REQUEST FUNDING BY PROGRAM</t>
  </si>
  <si>
    <r>
      <t>FY 2019
Annualized CR</t>
    </r>
    <r>
      <rPr>
        <vertAlign val="superscript"/>
        <sz val="11"/>
        <rFont val="Arial"/>
        <family val="2"/>
      </rPr>
      <t>1</t>
    </r>
  </si>
  <si>
    <r>
      <t>FY 2019 Enacted</t>
    </r>
    <r>
      <rPr>
        <vertAlign val="superscript"/>
        <sz val="11"/>
        <rFont val="Arial"/>
        <family val="2"/>
      </rPr>
      <t>2</t>
    </r>
  </si>
  <si>
    <t>FY 2020 Request</t>
  </si>
  <si>
    <t>Request</t>
  </si>
  <si>
    <t>BIOLOGICAL SCIENCES (BIO)</t>
  </si>
  <si>
    <t>BIOLOGICAL INFRASTRUCTURE</t>
  </si>
  <si>
    <t>EMERGING FRONTIERS</t>
  </si>
  <si>
    <t>ENVIRONMENTAL BIOLOGY</t>
  </si>
  <si>
    <t>INTEGRATIVE ORGANISMAL SYSTEMS</t>
  </si>
  <si>
    <t>MOLECULAR &amp; CELLULAR BIOSCIENCES</t>
  </si>
  <si>
    <t>TOTAL, BIO</t>
  </si>
  <si>
    <t>COMPUTER &amp; INFORMATION SCIENCE &amp; 
   ENGINEERING (CISE)</t>
  </si>
  <si>
    <t>ADVANCED CYBERINFRASTRUCTURE</t>
  </si>
  <si>
    <t>COMPUTING &amp; COMMUNICATION FOUNDATIONS</t>
  </si>
  <si>
    <t>COMPUTER &amp; NETWORK SYSTEMS</t>
  </si>
  <si>
    <t>INFORMATION &amp; INTELLIGENT SYSTEMS</t>
  </si>
  <si>
    <t>INFORMATION TECHNOLOGY RESEARCH</t>
  </si>
  <si>
    <t>TOTAL, CISE</t>
  </si>
  <si>
    <t>ENGINEERING (ENG)</t>
  </si>
  <si>
    <t>CHEMICAL, BIOENGINEERING, ENVIRONMENTAL, &amp; 
   TRANSPORT SYSTEMS</t>
  </si>
  <si>
    <t>CIVIL, MECHANICAL, &amp; MANUFACTURING INNOVATION</t>
  </si>
  <si>
    <t>ELECTRICAL, COMMUNICATIONS, &amp; CYBER SYSTEMS</t>
  </si>
  <si>
    <t>INDUSTRIAL INNOVATION &amp; PARTNERSHIPS</t>
  </si>
  <si>
    <t xml:space="preserve">   [SBIR/STTR]</t>
  </si>
  <si>
    <t>[209.98]</t>
  </si>
  <si>
    <t>[195.15]</t>
  </si>
  <si>
    <t>[-14.83]</t>
  </si>
  <si>
    <t>[-7.1%]</t>
  </si>
  <si>
    <t>ENGINEERING EDUCATION &amp; CENTERS</t>
  </si>
  <si>
    <t>EMERGING FRONTIERS AND MULTIDISCIPLINARY 
   ACTIVITIES</t>
  </si>
  <si>
    <t>TOTAL, ENG</t>
  </si>
  <si>
    <t>GEOSCIENCES (GEO)</t>
  </si>
  <si>
    <t>ATMOSPHERIC &amp; GEOSPACE SCIENCES</t>
  </si>
  <si>
    <t>EARTH SCIENCES</t>
  </si>
  <si>
    <t>INTEGRATIVE &amp; COLLABORATIVE EDUCATION AND 
   RESEARCH</t>
  </si>
  <si>
    <t>OCEAN SCIENCES</t>
  </si>
  <si>
    <t>TOTAL, GEO</t>
  </si>
  <si>
    <t>MATHEMATICAL &amp; PHYSICAL SCIENCES (MPS)</t>
  </si>
  <si>
    <t>ASTRONOMICAL SCIENCES</t>
  </si>
  <si>
    <t>CHEMISTRY</t>
  </si>
  <si>
    <t>MATERIALS RESEARCH</t>
  </si>
  <si>
    <t>MATHEMATICAL SCIENCES</t>
  </si>
  <si>
    <t>PHYSICS</t>
  </si>
  <si>
    <t>MULTIDISCIPLINARY ACTIVITIES</t>
  </si>
  <si>
    <t>TOTAL, MPS</t>
  </si>
  <si>
    <t>SOCIAL, BEHAVIORAL &amp; ECONOMIC SCIENCES (SBE)</t>
  </si>
  <si>
    <t>BEHAVIORAL AND COGNITIVE SCIENCES</t>
  </si>
  <si>
    <t>SOCIAL AND ECONOMIC SCIENCES</t>
  </si>
  <si>
    <t>NATIONAL CENTER FOR SCIENCE &amp; ENGINEERING
   STATISTICS</t>
  </si>
  <si>
    <t>TOTAL, SBE</t>
  </si>
  <si>
    <t>OFFICE OF INTERNATIONAL SCIENCE AND 
   ENGINEERING (OISE)</t>
  </si>
  <si>
    <t>OFFICE OF POLAR PROGRAMS (OPP)</t>
  </si>
  <si>
    <t>OFFICE OF POLAR PROGRAMS</t>
  </si>
  <si>
    <t xml:space="preserve">  [US Antarctic Logistical Support Activities]</t>
  </si>
  <si>
    <t>[71.13]</t>
  </si>
  <si>
    <t>[71.00]</t>
  </si>
  <si>
    <t>[-0.13]</t>
  </si>
  <si>
    <t>[-0.2%]</t>
  </si>
  <si>
    <t>Total, OPP</t>
  </si>
  <si>
    <t>INTEGRATIVE ACTIVITIES (IA)</t>
  </si>
  <si>
    <t>ESTABLISHED PROGRAM TO STIMULATE 
   COMPETITIVE RESEARCH (EPSCoR)</t>
  </si>
  <si>
    <t>INTEGRATIVE ACTIVITIES</t>
  </si>
  <si>
    <t>TOTAL, IA</t>
  </si>
  <si>
    <t>UNITED STATES ARCTIC RESEARCH COMMISSION</t>
  </si>
  <si>
    <t>TOTAL, RESEARCH AND RELATED ACTIVITIES</t>
  </si>
  <si>
    <t>EDUCATION &amp; HUMAN RESOURCES (EHR)</t>
  </si>
  <si>
    <t>GRADUATE EDUCATION</t>
  </si>
  <si>
    <t>HUMAN RESOURCE DEVELOPMENT</t>
  </si>
  <si>
    <t>RESEARCH ON LEARNING IN FORMAL AND INFORMAL
   SETTINGS</t>
  </si>
  <si>
    <t>UNDERGRADUATE EDUCATION</t>
  </si>
  <si>
    <t>TOTAL, EDUCATION &amp; HUMAN RESOURCES</t>
  </si>
  <si>
    <t>MAJOR RESEARCH EQUIPMENT &amp; FACILITIES 
   CONSTRUCTION</t>
  </si>
  <si>
    <t>OFFICE OF THE INSPECTOR GENERAL</t>
  </si>
  <si>
    <t>TOTAL, NATIONAL SCIENCE FOUNDATION</t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</si>
  <si>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Funding amounts below the account level for the FY 2019 Enacted were not available at the time of printing.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</si>
  <si>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Annualized CR amount shown to be consistent with figures presented with the President's budget, which was finalized prior to the enactment of the FY 2019 Omnibus appropriation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</si>
</sst>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%"/>
    <numFmt numFmtId="168" formatCode="#,##0.00;#,##0.00;&quot;-&quot;??"/>
  </numFmts>
  <fonts count="7" x14ac:knownFonts="1"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right"/>
    </xf>
    <xf numFmtId="167" fontId="4" fillId="0" borderId="3" xfId="3" applyNumberFormat="1" applyFont="1" applyFill="1" applyBorder="1" applyAlignment="1">
      <alignment horizontal="right"/>
    </xf>
    <xf numFmtId="0" fontId="2" fillId="0" borderId="5" xfId="0" applyFont="1" applyBorder="1" applyAlignment="1">
      <alignment vertical="center"/>
    </xf>
    <xf numFmtId="40" fontId="4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7" fontId="4" fillId="0" borderId="5" xfId="3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4" fillId="0" borderId="3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4" fontId="2" fillId="0" borderId="4" xfId="0" applyNumberFormat="1" applyFont="1" applyFill="1" applyBorder="1" applyAlignment="1">
      <alignment horizontal="right" vertical="center"/>
    </xf>
    <xf numFmtId="164" fontId="2" fillId="0" borderId="4" xfId="3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4" fillId="0" borderId="0" xfId="4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 wrapText="1"/>
    </xf>
    <xf numFmtId="166" fontId="4" fillId="0" borderId="3" xfId="0" applyNumberFormat="1" applyFont="1" applyFill="1" applyBorder="1" applyAlignment="1">
      <alignment horizontal="right" vertical="top"/>
    </xf>
    <xf numFmtId="165" fontId="4" fillId="0" borderId="3" xfId="0" applyNumberFormat="1" applyFont="1" applyFill="1" applyBorder="1" applyAlignment="1">
      <alignment horizontal="right" vertical="top"/>
    </xf>
    <xf numFmtId="166" fontId="4" fillId="0" borderId="0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1" xfId="3" applyNumberFormat="1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8" fontId="6" fillId="0" borderId="3" xfId="0" applyNumberFormat="1" applyFont="1" applyFill="1" applyBorder="1" applyAlignment="1">
      <alignment horizontal="right" vertical="top"/>
    </xf>
    <xf numFmtId="166" fontId="6" fillId="0" borderId="3" xfId="0" applyNumberFormat="1" applyFont="1" applyFill="1" applyBorder="1" applyAlignment="1">
      <alignment horizontal="right" vertical="top"/>
    </xf>
    <xf numFmtId="165" fontId="6" fillId="0" borderId="3" xfId="3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6" xfId="3" applyNumberFormat="1" applyFont="1" applyFill="1" applyBorder="1" applyAlignment="1">
      <alignment horizontal="right" vertical="center"/>
    </xf>
    <xf numFmtId="165" fontId="2" fillId="0" borderId="6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3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4" fillId="0" borderId="0" xfId="0" applyFont="1"/>
    <xf numFmtId="0" fontId="4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0" fontId="4" fillId="0" borderId="2" xfId="0" applyNumberFormat="1" applyFont="1" applyFill="1" applyBorder="1" applyAlignment="1">
      <alignment horizontal="right" wrapText="1"/>
    </xf>
    <xf numFmtId="40" fontId="4" fillId="0" borderId="3" xfId="0" applyNumberFormat="1" applyFont="1" applyFill="1" applyBorder="1" applyAlignment="1">
      <alignment horizontal="right" wrapText="1"/>
    </xf>
  </cellXfs>
  <cellStyles count="5">
    <cellStyle name="Normal" xfId="0" builtinId="0"/>
    <cellStyle name="Normal 10" xfId="2" xr:uid="{58C1787D-3431-4EE0-BECF-8B143658651A}"/>
    <cellStyle name="Normal 13 2" xfId="1" xr:uid="{68616573-B3A8-4744-B294-5F1720C5E159}"/>
    <cellStyle name="Normal_FY03 Actual$ for final" xfId="4" xr:uid="{8D23F00D-DE61-40CB-8C6B-CF91242927CB}"/>
    <cellStyle name="Percent 2" xfId="3" xr:uid="{4F1321FF-FE9C-4BF5-978E-EEC4A7F623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CAEF-945E-4E2C-B0BE-7498CE46D2CE}">
  <dimension ref="A1:J75"/>
  <sheetViews>
    <sheetView showGridLines="0" tabSelected="1" workbookViewId="0">
      <selection activeCell="K13" sqref="K13"/>
    </sheetView>
  </sheetViews>
  <sheetFormatPr defaultColWidth="8.85546875" defaultRowHeight="14.25" x14ac:dyDescent="0.2"/>
  <cols>
    <col min="1" max="1" width="55" style="2" bestFit="1" customWidth="1"/>
    <col min="2" max="2" width="10.28515625" style="1" customWidth="1"/>
    <col min="3" max="3" width="17" style="1" customWidth="1"/>
    <col min="4" max="5" width="10.28515625" style="1" customWidth="1"/>
    <col min="6" max="7" width="9.5703125" style="1" customWidth="1"/>
    <col min="8" max="8" width="14.42578125" style="1" customWidth="1"/>
    <col min="9" max="16384" width="8.85546875" style="2"/>
  </cols>
  <sheetData>
    <row r="1" spans="1:8" ht="15" x14ac:dyDescent="0.25">
      <c r="A1" s="65" t="s">
        <v>8</v>
      </c>
      <c r="B1" s="65"/>
      <c r="C1" s="65"/>
      <c r="D1" s="65"/>
      <c r="E1" s="65"/>
      <c r="F1" s="65"/>
      <c r="G1" s="65"/>
    </row>
    <row r="2" spans="1:8" ht="15" thickBot="1" x14ac:dyDescent="0.25">
      <c r="A2" s="66" t="s">
        <v>0</v>
      </c>
      <c r="B2" s="66"/>
      <c r="C2" s="66"/>
      <c r="D2" s="66"/>
      <c r="E2" s="66"/>
      <c r="F2" s="66"/>
      <c r="G2" s="66"/>
    </row>
    <row r="3" spans="1:8" ht="29.1" customHeight="1" x14ac:dyDescent="0.2">
      <c r="A3" s="3"/>
      <c r="B3" s="67" t="s">
        <v>1</v>
      </c>
      <c r="C3" s="67" t="s">
        <v>9</v>
      </c>
      <c r="D3" s="67" t="s">
        <v>10</v>
      </c>
      <c r="E3" s="67" t="s">
        <v>11</v>
      </c>
      <c r="F3" s="64" t="s">
        <v>5</v>
      </c>
      <c r="G3" s="64"/>
    </row>
    <row r="4" spans="1:8" ht="14.1" customHeight="1" x14ac:dyDescent="0.2">
      <c r="A4" s="4"/>
      <c r="B4" s="68" t="s">
        <v>12</v>
      </c>
      <c r="C4" s="68" t="s">
        <v>12</v>
      </c>
      <c r="D4" s="68"/>
      <c r="E4" s="68" t="s">
        <v>12</v>
      </c>
      <c r="F4" s="5" t="s">
        <v>2</v>
      </c>
      <c r="G4" s="6" t="s">
        <v>3</v>
      </c>
    </row>
    <row r="5" spans="1:8" s="13" customFormat="1" ht="19.5" customHeight="1" x14ac:dyDescent="0.2">
      <c r="A5" s="7" t="s">
        <v>13</v>
      </c>
      <c r="B5" s="8"/>
      <c r="C5" s="9"/>
      <c r="D5" s="10"/>
      <c r="E5" s="8"/>
      <c r="F5" s="10"/>
      <c r="G5" s="11"/>
      <c r="H5" s="12"/>
    </row>
    <row r="6" spans="1:8" s="13" customFormat="1" ht="19.5" customHeight="1" x14ac:dyDescent="0.2">
      <c r="A6" s="14" t="s">
        <v>14</v>
      </c>
      <c r="B6" s="15">
        <v>181.31435200000001</v>
      </c>
      <c r="C6" s="15">
        <v>0</v>
      </c>
      <c r="D6" s="15">
        <v>0</v>
      </c>
      <c r="E6" s="15">
        <v>163.16</v>
      </c>
      <c r="F6" s="15">
        <f t="shared" ref="F6:F11" si="0">E6-B6</f>
        <v>-18.154352000000017</v>
      </c>
      <c r="G6" s="16">
        <f t="shared" ref="G6:G11" si="1">IF(B6=0, "N/A  ", F6/B6)</f>
        <v>-0.10012639264210048</v>
      </c>
      <c r="H6" s="12"/>
    </row>
    <row r="7" spans="1:8" s="13" customFormat="1" ht="19.5" customHeight="1" x14ac:dyDescent="0.2">
      <c r="A7" s="14" t="s">
        <v>15</v>
      </c>
      <c r="B7" s="17">
        <v>85.062769000000003</v>
      </c>
      <c r="C7" s="17">
        <v>0</v>
      </c>
      <c r="D7" s="17">
        <v>0</v>
      </c>
      <c r="E7" s="17">
        <v>83.82</v>
      </c>
      <c r="F7" s="17">
        <f t="shared" si="0"/>
        <v>-1.2427690000000098</v>
      </c>
      <c r="G7" s="16">
        <f t="shared" si="1"/>
        <v>-1.4610022864409808E-2</v>
      </c>
      <c r="H7" s="12"/>
    </row>
    <row r="8" spans="1:8" s="13" customFormat="1" ht="19.5" customHeight="1" x14ac:dyDescent="0.2">
      <c r="A8" s="14" t="s">
        <v>16</v>
      </c>
      <c r="B8" s="17">
        <v>155.00251600000001</v>
      </c>
      <c r="C8" s="17">
        <v>0</v>
      </c>
      <c r="D8" s="17">
        <v>0</v>
      </c>
      <c r="E8" s="17">
        <v>141.69999999999999</v>
      </c>
      <c r="F8" s="17">
        <f t="shared" si="0"/>
        <v>-13.302516000000026</v>
      </c>
      <c r="G8" s="16">
        <f t="shared" si="1"/>
        <v>-8.5821290797628236E-2</v>
      </c>
      <c r="H8" s="12"/>
    </row>
    <row r="9" spans="1:8" s="13" customFormat="1" ht="19.5" customHeight="1" x14ac:dyDescent="0.2">
      <c r="A9" s="14" t="s">
        <v>17</v>
      </c>
      <c r="B9" s="17">
        <v>192.168125</v>
      </c>
      <c r="C9" s="17">
        <v>0</v>
      </c>
      <c r="D9" s="17">
        <v>0</v>
      </c>
      <c r="E9" s="17">
        <v>168.93</v>
      </c>
      <c r="F9" s="17">
        <f t="shared" si="0"/>
        <v>-23.238124999999997</v>
      </c>
      <c r="G9" s="16">
        <f t="shared" si="1"/>
        <v>-0.12092601205324763</v>
      </c>
      <c r="H9" s="12"/>
    </row>
    <row r="10" spans="1:8" s="13" customFormat="1" ht="19.5" customHeight="1" x14ac:dyDescent="0.2">
      <c r="A10" s="14" t="s">
        <v>18</v>
      </c>
      <c r="B10" s="18">
        <v>143.04989499999999</v>
      </c>
      <c r="C10" s="18">
        <v>0</v>
      </c>
      <c r="D10" s="18">
        <v>0</v>
      </c>
      <c r="E10" s="18">
        <v>125.75</v>
      </c>
      <c r="F10" s="18">
        <f t="shared" si="0"/>
        <v>-17.299894999999992</v>
      </c>
      <c r="G10" s="19">
        <f t="shared" si="1"/>
        <v>-0.12093609016630172</v>
      </c>
      <c r="H10" s="12"/>
    </row>
    <row r="11" spans="1:8" s="13" customFormat="1" ht="19.5" customHeight="1" thickBot="1" x14ac:dyDescent="0.25">
      <c r="A11" s="20" t="s">
        <v>19</v>
      </c>
      <c r="B11" s="21">
        <f>SUM(B6:B10)</f>
        <v>756.59765700000003</v>
      </c>
      <c r="C11" s="21">
        <f>SUM(C6:C10)</f>
        <v>0</v>
      </c>
      <c r="D11" s="21">
        <f>SUM(D6:D10)</f>
        <v>0</v>
      </c>
      <c r="E11" s="21">
        <f>SUM(E6:E10)</f>
        <v>683.3599999999999</v>
      </c>
      <c r="F11" s="22">
        <f t="shared" si="0"/>
        <v>-73.237657000000127</v>
      </c>
      <c r="G11" s="23">
        <f t="shared" si="1"/>
        <v>-9.6798683319211126E-2</v>
      </c>
      <c r="H11" s="12"/>
    </row>
    <row r="12" spans="1:8" s="13" customFormat="1" ht="31.5" customHeight="1" x14ac:dyDescent="0.2">
      <c r="A12" s="24" t="s">
        <v>20</v>
      </c>
      <c r="B12" s="15"/>
      <c r="C12" s="15"/>
      <c r="D12" s="15"/>
      <c r="E12" s="15"/>
      <c r="F12" s="15"/>
      <c r="G12" s="16"/>
      <c r="H12" s="12"/>
    </row>
    <row r="13" spans="1:8" s="13" customFormat="1" ht="19.5" customHeight="1" x14ac:dyDescent="0.2">
      <c r="A13" s="25" t="s">
        <v>21</v>
      </c>
      <c r="B13" s="15">
        <v>224.242413</v>
      </c>
      <c r="C13" s="15">
        <v>0</v>
      </c>
      <c r="D13" s="15">
        <v>0</v>
      </c>
      <c r="E13" s="15">
        <v>199.02</v>
      </c>
      <c r="F13" s="15">
        <f t="shared" ref="F13:F18" si="2">E13-B13</f>
        <v>-25.222412999999989</v>
      </c>
      <c r="G13" s="16">
        <f t="shared" ref="G13:G18" si="3">IF(B13=0, "N/A  ", F13/B13)</f>
        <v>-0.11247833388235966</v>
      </c>
      <c r="H13" s="12"/>
    </row>
    <row r="14" spans="1:8" s="13" customFormat="1" ht="19.5" customHeight="1" x14ac:dyDescent="0.2">
      <c r="A14" s="25" t="s">
        <v>22</v>
      </c>
      <c r="B14" s="17">
        <v>195.63108</v>
      </c>
      <c r="C14" s="17">
        <v>0</v>
      </c>
      <c r="D14" s="17">
        <v>0</v>
      </c>
      <c r="E14" s="17">
        <v>172.93</v>
      </c>
      <c r="F14" s="17">
        <f t="shared" si="2"/>
        <v>-22.70107999999999</v>
      </c>
      <c r="G14" s="16">
        <f t="shared" si="3"/>
        <v>-0.11604025290868911</v>
      </c>
      <c r="H14" s="12"/>
    </row>
    <row r="15" spans="1:8" s="13" customFormat="1" ht="19.5" customHeight="1" x14ac:dyDescent="0.2">
      <c r="A15" s="25" t="s">
        <v>23</v>
      </c>
      <c r="B15" s="17">
        <v>231.88367299999999</v>
      </c>
      <c r="C15" s="17">
        <v>0</v>
      </c>
      <c r="D15" s="17">
        <v>0</v>
      </c>
      <c r="E15" s="17">
        <v>205.73</v>
      </c>
      <c r="F15" s="17">
        <f t="shared" si="2"/>
        <v>-26.153672999999998</v>
      </c>
      <c r="G15" s="16">
        <f t="shared" si="3"/>
        <v>-0.11278790206156515</v>
      </c>
      <c r="H15" s="12"/>
    </row>
    <row r="16" spans="1:8" s="13" customFormat="1" ht="19.5" customHeight="1" x14ac:dyDescent="0.2">
      <c r="A16" s="25" t="s">
        <v>24</v>
      </c>
      <c r="B16" s="17">
        <v>210.68628000000001</v>
      </c>
      <c r="C16" s="17">
        <v>0</v>
      </c>
      <c r="D16" s="17">
        <v>0</v>
      </c>
      <c r="E16" s="17">
        <v>189.51</v>
      </c>
      <c r="F16" s="17">
        <f t="shared" si="2"/>
        <v>-21.17628000000002</v>
      </c>
      <c r="G16" s="16">
        <f t="shared" si="3"/>
        <v>-0.10051095875820684</v>
      </c>
      <c r="H16" s="12"/>
    </row>
    <row r="17" spans="1:10" s="13" customFormat="1" ht="19.5" customHeight="1" x14ac:dyDescent="0.2">
      <c r="A17" s="25" t="s">
        <v>25</v>
      </c>
      <c r="B17" s="17">
        <v>98.358964999999998</v>
      </c>
      <c r="C17" s="17">
        <v>0</v>
      </c>
      <c r="D17" s="17">
        <v>0</v>
      </c>
      <c r="E17" s="17">
        <v>115.85</v>
      </c>
      <c r="F17" s="17">
        <f t="shared" si="2"/>
        <v>17.491034999999997</v>
      </c>
      <c r="G17" s="16">
        <f t="shared" si="3"/>
        <v>0.17782857922508635</v>
      </c>
      <c r="H17" s="12"/>
    </row>
    <row r="18" spans="1:10" s="13" customFormat="1" ht="19.5" customHeight="1" thickBot="1" x14ac:dyDescent="0.25">
      <c r="A18" s="20" t="s">
        <v>26</v>
      </c>
      <c r="B18" s="21">
        <f>SUM(B13:B17)</f>
        <v>960.80241100000001</v>
      </c>
      <c r="C18" s="21">
        <f>SUM(C13:C17)</f>
        <v>0</v>
      </c>
      <c r="D18" s="21">
        <f>SUM(D13:D17)</f>
        <v>0</v>
      </c>
      <c r="E18" s="21">
        <f>SUM(E13:E17)</f>
        <v>883.04000000000008</v>
      </c>
      <c r="F18" s="22">
        <f t="shared" si="2"/>
        <v>-77.762410999999929</v>
      </c>
      <c r="G18" s="23">
        <f t="shared" si="3"/>
        <v>-8.0934862475069216E-2</v>
      </c>
      <c r="H18" s="12"/>
    </row>
    <row r="19" spans="1:10" s="13" customFormat="1" ht="19.5" customHeight="1" x14ac:dyDescent="0.2">
      <c r="A19" s="26" t="s">
        <v>27</v>
      </c>
      <c r="B19" s="15"/>
      <c r="C19" s="15"/>
      <c r="D19" s="15"/>
      <c r="E19" s="15"/>
      <c r="F19" s="15"/>
      <c r="G19" s="16"/>
      <c r="H19" s="12"/>
    </row>
    <row r="20" spans="1:10" s="13" customFormat="1" ht="30" customHeight="1" x14ac:dyDescent="0.2">
      <c r="A20" s="27" t="s">
        <v>28</v>
      </c>
      <c r="B20" s="28">
        <v>187.18623199999999</v>
      </c>
      <c r="C20" s="28">
        <v>0</v>
      </c>
      <c r="D20" s="28">
        <v>0</v>
      </c>
      <c r="E20" s="28">
        <v>169.43</v>
      </c>
      <c r="F20" s="28">
        <f>E20-B20</f>
        <v>-17.756231999999983</v>
      </c>
      <c r="G20" s="29">
        <f>IF(B20=0, "N/A  ", F20/B20)</f>
        <v>-9.4858643236111428E-2</v>
      </c>
      <c r="H20" s="12"/>
    </row>
    <row r="21" spans="1:10" s="13" customFormat="1" ht="19.5" customHeight="1" x14ac:dyDescent="0.2">
      <c r="A21" s="14" t="s">
        <v>29</v>
      </c>
      <c r="B21" s="17">
        <v>236.95470800000001</v>
      </c>
      <c r="C21" s="17">
        <v>0</v>
      </c>
      <c r="D21" s="17">
        <v>0</v>
      </c>
      <c r="E21" s="17">
        <v>204</v>
      </c>
      <c r="F21" s="17">
        <f>E21-B21</f>
        <v>-32.954708000000011</v>
      </c>
      <c r="G21" s="16">
        <f>IF(B21=0, "N/A  ", F21/B21)</f>
        <v>-0.13907597902633784</v>
      </c>
      <c r="H21" s="12"/>
    </row>
    <row r="22" spans="1:10" s="13" customFormat="1" ht="19.5" customHeight="1" x14ac:dyDescent="0.2">
      <c r="A22" s="14" t="s">
        <v>30</v>
      </c>
      <c r="B22" s="17">
        <v>116.045614</v>
      </c>
      <c r="C22" s="17">
        <v>0</v>
      </c>
      <c r="D22" s="17">
        <v>0</v>
      </c>
      <c r="E22" s="17">
        <v>105.04</v>
      </c>
      <c r="F22" s="17">
        <f>E22-B22</f>
        <v>-11.005613999999994</v>
      </c>
      <c r="G22" s="16">
        <f>IF(B22=0, "N/A  ", F22/B22)</f>
        <v>-9.4838689896543565E-2</v>
      </c>
      <c r="H22" s="12"/>
    </row>
    <row r="23" spans="1:10" s="13" customFormat="1" ht="19.5" customHeight="1" x14ac:dyDescent="0.2">
      <c r="A23" s="14" t="s">
        <v>31</v>
      </c>
      <c r="B23" s="17">
        <v>271.71324800000002</v>
      </c>
      <c r="C23" s="17">
        <v>0</v>
      </c>
      <c r="D23" s="17">
        <v>0</v>
      </c>
      <c r="E23" s="17">
        <v>245.25</v>
      </c>
      <c r="F23" s="17">
        <f>E23-B23</f>
        <v>-26.463248000000021</v>
      </c>
      <c r="G23" s="16">
        <f>IF(B23=0, "N/A  ", F23/B23)</f>
        <v>-9.7394029164157722E-2</v>
      </c>
      <c r="H23" s="12"/>
      <c r="J23" s="13" t="s">
        <v>4</v>
      </c>
    </row>
    <row r="24" spans="1:10" s="34" customFormat="1" ht="15" customHeight="1" x14ac:dyDescent="0.2">
      <c r="A24" s="30" t="s">
        <v>32</v>
      </c>
      <c r="B24" s="31" t="s">
        <v>33</v>
      </c>
      <c r="C24" s="31">
        <v>0</v>
      </c>
      <c r="D24" s="31">
        <v>0</v>
      </c>
      <c r="E24" s="31" t="s">
        <v>34</v>
      </c>
      <c r="F24" s="31" t="s">
        <v>35</v>
      </c>
      <c r="G24" s="32" t="s">
        <v>36</v>
      </c>
      <c r="H24" s="33"/>
    </row>
    <row r="25" spans="1:10" s="13" customFormat="1" ht="19.5" customHeight="1" x14ac:dyDescent="0.2">
      <c r="A25" s="14" t="s">
        <v>37</v>
      </c>
      <c r="B25" s="17">
        <v>116.714598</v>
      </c>
      <c r="C25" s="17">
        <v>0</v>
      </c>
      <c r="D25" s="17">
        <v>0</v>
      </c>
      <c r="E25" s="17">
        <v>92.6</v>
      </c>
      <c r="F25" s="17">
        <f>E25-B25</f>
        <v>-24.114598000000001</v>
      </c>
      <c r="G25" s="16">
        <f>IF(B25=0, "N/A  ", F25/B25)</f>
        <v>-0.20661166994723318</v>
      </c>
      <c r="H25" s="12"/>
    </row>
    <row r="26" spans="1:10" s="13" customFormat="1" ht="30" customHeight="1" x14ac:dyDescent="0.2">
      <c r="A26" s="35" t="s">
        <v>38</v>
      </c>
      <c r="B26" s="36">
        <v>49.282935999999999</v>
      </c>
      <c r="C26" s="36">
        <v>0</v>
      </c>
      <c r="D26" s="36">
        <v>0</v>
      </c>
      <c r="E26" s="36">
        <v>65.099999999999994</v>
      </c>
      <c r="F26" s="36">
        <f>E26-B26</f>
        <v>15.817063999999995</v>
      </c>
      <c r="G26" s="37">
        <f>IF(B26=0, "N/A  ", F26/B26)</f>
        <v>0.32094402817234741</v>
      </c>
      <c r="H26" s="12"/>
    </row>
    <row r="27" spans="1:10" s="13" customFormat="1" ht="21" customHeight="1" thickBot="1" x14ac:dyDescent="0.25">
      <c r="A27" s="20" t="s">
        <v>39</v>
      </c>
      <c r="B27" s="21">
        <f>SUM(B20:B23,B25:B26)</f>
        <v>977.897336</v>
      </c>
      <c r="C27" s="21">
        <f>SUM(C20:C23,C25:C26)</f>
        <v>0</v>
      </c>
      <c r="D27" s="21">
        <f>SUM(D20:D23,D25:D26)</f>
        <v>0</v>
      </c>
      <c r="E27" s="21">
        <f>SUM(E20:E23,E25:E26)</f>
        <v>881.42000000000007</v>
      </c>
      <c r="F27" s="22">
        <f>E27-B27</f>
        <v>-96.477335999999923</v>
      </c>
      <c r="G27" s="23">
        <f>IF(B27=0, "N/A  ", F27/B27)</f>
        <v>-9.8657939282902313E-2</v>
      </c>
      <c r="H27" s="12"/>
    </row>
    <row r="28" spans="1:10" s="13" customFormat="1" ht="19.5" customHeight="1" x14ac:dyDescent="0.2">
      <c r="A28" s="26" t="s">
        <v>40</v>
      </c>
      <c r="B28" s="15"/>
      <c r="C28" s="15"/>
      <c r="D28" s="15"/>
      <c r="E28" s="15"/>
      <c r="F28" s="15"/>
      <c r="G28" s="16"/>
      <c r="H28" s="12"/>
    </row>
    <row r="29" spans="1:10" s="13" customFormat="1" ht="19.5" customHeight="1" x14ac:dyDescent="0.2">
      <c r="A29" s="14" t="s">
        <v>41</v>
      </c>
      <c r="B29" s="15">
        <v>276.096181</v>
      </c>
      <c r="C29" s="15">
        <v>0</v>
      </c>
      <c r="D29" s="15">
        <v>0</v>
      </c>
      <c r="E29" s="15">
        <v>221.97</v>
      </c>
      <c r="F29" s="15">
        <f>E29-B29</f>
        <v>-54.126181000000003</v>
      </c>
      <c r="G29" s="16">
        <f>IF(B29=0, "N/A  ", F29/B29)</f>
        <v>-0.19604103470015039</v>
      </c>
      <c r="H29" s="12"/>
    </row>
    <row r="30" spans="1:10" s="13" customFormat="1" ht="19.5" customHeight="1" x14ac:dyDescent="0.2">
      <c r="A30" s="14" t="s">
        <v>42</v>
      </c>
      <c r="B30" s="17">
        <v>179.688243</v>
      </c>
      <c r="C30" s="17">
        <v>0</v>
      </c>
      <c r="D30" s="17">
        <v>0</v>
      </c>
      <c r="E30" s="17">
        <v>156.97</v>
      </c>
      <c r="F30" s="17">
        <f>E30-B30</f>
        <v>-22.718243000000001</v>
      </c>
      <c r="G30" s="16">
        <f>IF(B30=0, "N/A  ", F30/B30)</f>
        <v>-0.1264314382549781</v>
      </c>
      <c r="H30" s="12"/>
    </row>
    <row r="31" spans="1:10" s="13" customFormat="1" ht="30" customHeight="1" x14ac:dyDescent="0.2">
      <c r="A31" s="27" t="s">
        <v>43</v>
      </c>
      <c r="B31" s="38">
        <v>85.752262000000002</v>
      </c>
      <c r="C31" s="38">
        <v>0</v>
      </c>
      <c r="D31" s="38">
        <v>0</v>
      </c>
      <c r="E31" s="38">
        <v>93.2</v>
      </c>
      <c r="F31" s="38">
        <f>E31-B31</f>
        <v>7.4477380000000011</v>
      </c>
      <c r="G31" s="29">
        <f>IF(B31=0, "N/A  ", F31/B31)</f>
        <v>8.6851796399260009E-2</v>
      </c>
      <c r="H31" s="12"/>
    </row>
    <row r="32" spans="1:10" s="13" customFormat="1" ht="19.5" customHeight="1" x14ac:dyDescent="0.2">
      <c r="A32" s="14" t="s">
        <v>44</v>
      </c>
      <c r="B32" s="17">
        <v>366.26438100000001</v>
      </c>
      <c r="C32" s="17">
        <v>0</v>
      </c>
      <c r="D32" s="17">
        <v>0</v>
      </c>
      <c r="E32" s="17">
        <v>314.91000000000003</v>
      </c>
      <c r="F32" s="17">
        <f>E32-B32</f>
        <v>-51.354380999999989</v>
      </c>
      <c r="G32" s="16">
        <f>IF(B32=0, "N/A  ", F32/B32)</f>
        <v>-0.14021123446344619</v>
      </c>
      <c r="H32" s="12"/>
    </row>
    <row r="33" spans="1:8" s="13" customFormat="1" ht="19.5" customHeight="1" thickBot="1" x14ac:dyDescent="0.25">
      <c r="A33" s="20" t="s">
        <v>45</v>
      </c>
      <c r="B33" s="21">
        <f>SUM(B29:B32)</f>
        <v>907.8010670000001</v>
      </c>
      <c r="C33" s="21">
        <f>SUM(C29:C32)</f>
        <v>0</v>
      </c>
      <c r="D33" s="21">
        <f>SUM(D29:D32)</f>
        <v>0</v>
      </c>
      <c r="E33" s="21">
        <f>SUM(E29:E32)</f>
        <v>787.05</v>
      </c>
      <c r="F33" s="22">
        <f>E33-B33</f>
        <v>-120.75106700000015</v>
      </c>
      <c r="G33" s="23">
        <f>IF(B33=0, "N/A  ", F33/B33)</f>
        <v>-0.13301489873661951</v>
      </c>
      <c r="H33" s="12"/>
    </row>
    <row r="34" spans="1:8" s="13" customFormat="1" ht="19.5" customHeight="1" x14ac:dyDescent="0.2">
      <c r="A34" s="26" t="s">
        <v>46</v>
      </c>
      <c r="B34" s="15"/>
      <c r="C34" s="15"/>
      <c r="D34" s="15"/>
      <c r="E34" s="15"/>
      <c r="F34" s="15"/>
      <c r="G34" s="16"/>
      <c r="H34" s="12"/>
    </row>
    <row r="35" spans="1:8" s="13" customFormat="1" ht="19.5" customHeight="1" x14ac:dyDescent="0.2">
      <c r="A35" s="14" t="s">
        <v>47</v>
      </c>
      <c r="B35" s="15">
        <v>311.16054100000002</v>
      </c>
      <c r="C35" s="15">
        <v>0</v>
      </c>
      <c r="D35" s="15">
        <v>0</v>
      </c>
      <c r="E35" s="15">
        <v>217.08</v>
      </c>
      <c r="F35" s="15">
        <f t="shared" ref="F35:F41" si="4">E35-B35</f>
        <v>-94.080541000000011</v>
      </c>
      <c r="G35" s="16">
        <f t="shared" ref="G35:G41" si="5">IF(B35=0, "N/A  ", F35/B35)</f>
        <v>-0.30235370043272936</v>
      </c>
      <c r="H35" s="12"/>
    </row>
    <row r="36" spans="1:8" s="13" customFormat="1" ht="19.5" customHeight="1" x14ac:dyDescent="0.2">
      <c r="A36" s="14" t="s">
        <v>48</v>
      </c>
      <c r="B36" s="17">
        <v>246.28922</v>
      </c>
      <c r="C36" s="17">
        <v>0</v>
      </c>
      <c r="D36" s="17">
        <v>0</v>
      </c>
      <c r="E36" s="17">
        <v>214.18</v>
      </c>
      <c r="F36" s="17">
        <f t="shared" si="4"/>
        <v>-32.109219999999993</v>
      </c>
      <c r="G36" s="16">
        <f t="shared" si="5"/>
        <v>-0.13037200734973295</v>
      </c>
      <c r="H36" s="12"/>
    </row>
    <row r="37" spans="1:8" s="13" customFormat="1" ht="19.5" customHeight="1" x14ac:dyDescent="0.2">
      <c r="A37" s="14" t="s">
        <v>49</v>
      </c>
      <c r="B37" s="17">
        <v>337.13739199999998</v>
      </c>
      <c r="C37" s="17">
        <v>0</v>
      </c>
      <c r="D37" s="17">
        <v>0</v>
      </c>
      <c r="E37" s="17">
        <v>273.77999999999997</v>
      </c>
      <c r="F37" s="17">
        <f t="shared" si="4"/>
        <v>-63.357392000000004</v>
      </c>
      <c r="G37" s="16">
        <f t="shared" si="5"/>
        <v>-0.18792751413346642</v>
      </c>
      <c r="H37" s="12"/>
    </row>
    <row r="38" spans="1:8" s="13" customFormat="1" ht="19.5" customHeight="1" x14ac:dyDescent="0.2">
      <c r="A38" s="14" t="s">
        <v>50</v>
      </c>
      <c r="B38" s="17">
        <v>237.69009600000001</v>
      </c>
      <c r="C38" s="17">
        <v>0</v>
      </c>
      <c r="D38" s="17">
        <v>0</v>
      </c>
      <c r="E38" s="17">
        <v>203.26</v>
      </c>
      <c r="F38" s="17">
        <f t="shared" si="4"/>
        <v>-34.43009600000002</v>
      </c>
      <c r="G38" s="16">
        <f t="shared" si="5"/>
        <v>-0.14485288440457367</v>
      </c>
      <c r="H38" s="12"/>
    </row>
    <row r="39" spans="1:8" s="13" customFormat="1" ht="19.5" customHeight="1" x14ac:dyDescent="0.2">
      <c r="A39" s="14" t="s">
        <v>51</v>
      </c>
      <c r="B39" s="17">
        <v>310.748423</v>
      </c>
      <c r="C39" s="17">
        <v>0</v>
      </c>
      <c r="D39" s="17">
        <v>0</v>
      </c>
      <c r="E39" s="17">
        <v>247.5</v>
      </c>
      <c r="F39" s="17">
        <f t="shared" si="4"/>
        <v>-63.248423000000003</v>
      </c>
      <c r="G39" s="16">
        <f t="shared" si="5"/>
        <v>-0.20353578109710954</v>
      </c>
      <c r="H39" s="12"/>
    </row>
    <row r="40" spans="1:8" s="13" customFormat="1" ht="19.5" customHeight="1" x14ac:dyDescent="0.2">
      <c r="A40" s="14" t="s">
        <v>52</v>
      </c>
      <c r="B40" s="18">
        <v>60.386521999999999</v>
      </c>
      <c r="C40" s="18">
        <v>0</v>
      </c>
      <c r="D40" s="18">
        <v>0</v>
      </c>
      <c r="E40" s="18">
        <v>100.02</v>
      </c>
      <c r="F40" s="18">
        <f t="shared" si="4"/>
        <v>39.633477999999997</v>
      </c>
      <c r="G40" s="19">
        <f t="shared" si="5"/>
        <v>0.65632986778076075</v>
      </c>
      <c r="H40" s="12"/>
    </row>
    <row r="41" spans="1:8" s="13" customFormat="1" ht="19.5" customHeight="1" thickBot="1" x14ac:dyDescent="0.25">
      <c r="A41" s="20" t="s">
        <v>53</v>
      </c>
      <c r="B41" s="21">
        <f>SUM(B35:B40)</f>
        <v>1503.412194</v>
      </c>
      <c r="C41" s="21">
        <f>SUM(C35:C40)</f>
        <v>0</v>
      </c>
      <c r="D41" s="21">
        <f>SUM(D35:D40)</f>
        <v>0</v>
      </c>
      <c r="E41" s="21">
        <f>SUM(E35:E40)</f>
        <v>1255.82</v>
      </c>
      <c r="F41" s="22">
        <f t="shared" si="4"/>
        <v>-247.59219400000006</v>
      </c>
      <c r="G41" s="23">
        <f t="shared" si="5"/>
        <v>-0.1646868337160767</v>
      </c>
      <c r="H41" s="12"/>
    </row>
    <row r="42" spans="1:8" s="13" customFormat="1" ht="19.5" customHeight="1" x14ac:dyDescent="0.2">
      <c r="A42" s="26" t="s">
        <v>54</v>
      </c>
      <c r="B42" s="15"/>
      <c r="C42" s="15"/>
      <c r="D42" s="15"/>
      <c r="E42" s="15"/>
      <c r="F42" s="15"/>
      <c r="G42" s="16"/>
      <c r="H42" s="12"/>
    </row>
    <row r="43" spans="1:8" s="13" customFormat="1" ht="19.5" customHeight="1" x14ac:dyDescent="0.2">
      <c r="A43" s="14" t="s">
        <v>55</v>
      </c>
      <c r="B43" s="15">
        <v>86.601918999999995</v>
      </c>
      <c r="C43" s="15">
        <v>0</v>
      </c>
      <c r="D43" s="15">
        <v>0</v>
      </c>
      <c r="E43" s="15">
        <v>78.97</v>
      </c>
      <c r="F43" s="15">
        <f t="shared" ref="F43:F48" si="6">E43-B43</f>
        <v>-7.6319189999999963</v>
      </c>
      <c r="G43" s="16">
        <f t="shared" ref="G43:G48" si="7">IF(B43=0, "N/A  ", F43/B43)</f>
        <v>-8.8126442094198829E-2</v>
      </c>
      <c r="H43" s="12"/>
    </row>
    <row r="44" spans="1:8" s="13" customFormat="1" ht="19.5" customHeight="1" x14ac:dyDescent="0.2">
      <c r="A44" s="14" t="s">
        <v>56</v>
      </c>
      <c r="B44" s="17">
        <v>87.049479000000005</v>
      </c>
      <c r="C44" s="17">
        <v>0</v>
      </c>
      <c r="D44" s="17">
        <v>0</v>
      </c>
      <c r="E44" s="17">
        <v>80.58</v>
      </c>
      <c r="F44" s="17">
        <f t="shared" si="6"/>
        <v>-6.4694790000000069</v>
      </c>
      <c r="G44" s="16">
        <f t="shared" si="7"/>
        <v>-7.4319560258367612E-2</v>
      </c>
      <c r="H44" s="12"/>
    </row>
    <row r="45" spans="1:8" s="13" customFormat="1" ht="19.5" customHeight="1" x14ac:dyDescent="0.2">
      <c r="A45" s="14" t="s">
        <v>52</v>
      </c>
      <c r="B45" s="17">
        <v>23.574168</v>
      </c>
      <c r="C45" s="17">
        <v>0</v>
      </c>
      <c r="D45" s="17">
        <v>0</v>
      </c>
      <c r="E45" s="17">
        <v>21.725999999999999</v>
      </c>
      <c r="F45" s="17">
        <f t="shared" si="6"/>
        <v>-1.8481680000000011</v>
      </c>
      <c r="G45" s="16">
        <f t="shared" si="7"/>
        <v>-7.8398015997849901E-2</v>
      </c>
      <c r="H45" s="12"/>
    </row>
    <row r="46" spans="1:8" s="13" customFormat="1" ht="30" customHeight="1" x14ac:dyDescent="0.2">
      <c r="A46" s="27" t="s">
        <v>57</v>
      </c>
      <c r="B46" s="36">
        <v>53.462510999999999</v>
      </c>
      <c r="C46" s="36">
        <v>0</v>
      </c>
      <c r="D46" s="36">
        <v>0</v>
      </c>
      <c r="E46" s="36">
        <v>48.8</v>
      </c>
      <c r="F46" s="36">
        <f t="shared" si="6"/>
        <v>-4.6625110000000021</v>
      </c>
      <c r="G46" s="37">
        <f t="shared" si="7"/>
        <v>-8.7210849486661829E-2</v>
      </c>
      <c r="H46" s="12"/>
    </row>
    <row r="47" spans="1:8" s="13" customFormat="1" ht="19.5" customHeight="1" thickBot="1" x14ac:dyDescent="0.25">
      <c r="A47" s="20" t="s">
        <v>58</v>
      </c>
      <c r="B47" s="21">
        <f>SUM(B43:B46)</f>
        <v>250.68807700000002</v>
      </c>
      <c r="C47" s="21">
        <f>SUM(C43:C46)</f>
        <v>0</v>
      </c>
      <c r="D47" s="21">
        <f>SUM(D43:D46)</f>
        <v>0</v>
      </c>
      <c r="E47" s="21">
        <f>SUM(E43:E46)</f>
        <v>230.07600000000002</v>
      </c>
      <c r="F47" s="22">
        <f t="shared" si="6"/>
        <v>-20.612076999999999</v>
      </c>
      <c r="G47" s="23">
        <f t="shared" si="7"/>
        <v>-8.2222007710402584E-2</v>
      </c>
      <c r="H47" s="12"/>
    </row>
    <row r="48" spans="1:8" s="13" customFormat="1" ht="30" customHeight="1" thickBot="1" x14ac:dyDescent="0.25">
      <c r="A48" s="39" t="s">
        <v>59</v>
      </c>
      <c r="B48" s="40">
        <v>48.976190000000003</v>
      </c>
      <c r="C48" s="40">
        <v>0</v>
      </c>
      <c r="D48" s="40">
        <v>0</v>
      </c>
      <c r="E48" s="40">
        <v>46.24</v>
      </c>
      <c r="F48" s="41">
        <f t="shared" si="6"/>
        <v>-2.7361900000000006</v>
      </c>
      <c r="G48" s="42">
        <f t="shared" si="7"/>
        <v>-5.5867759415340404E-2</v>
      </c>
      <c r="H48" s="12"/>
    </row>
    <row r="49" spans="1:8" s="13" customFormat="1" ht="19.5" customHeight="1" x14ac:dyDescent="0.2">
      <c r="A49" s="43" t="s">
        <v>60</v>
      </c>
      <c r="B49" s="44"/>
      <c r="C49" s="44"/>
      <c r="D49" s="44"/>
      <c r="E49" s="44"/>
      <c r="F49" s="44"/>
      <c r="G49" s="45"/>
      <c r="H49" s="12"/>
    </row>
    <row r="50" spans="1:8" s="13" customFormat="1" ht="19.5" customHeight="1" x14ac:dyDescent="0.2">
      <c r="A50" s="14" t="s">
        <v>61</v>
      </c>
      <c r="B50" s="15">
        <v>501.71700800000002</v>
      </c>
      <c r="C50" s="15">
        <v>0</v>
      </c>
      <c r="D50" s="15">
        <v>0</v>
      </c>
      <c r="E50" s="15">
        <v>403.39</v>
      </c>
      <c r="F50" s="15">
        <f>E50-B50</f>
        <v>-98.327008000000035</v>
      </c>
      <c r="G50" s="16">
        <f>IF(B50=0, "N/A  ", F50/B50)</f>
        <v>-0.19598101406201487</v>
      </c>
      <c r="H50" s="12"/>
    </row>
    <row r="51" spans="1:8" s="13" customFormat="1" ht="15" customHeight="1" x14ac:dyDescent="0.2">
      <c r="A51" s="30" t="s">
        <v>62</v>
      </c>
      <c r="B51" s="46" t="s">
        <v>63</v>
      </c>
      <c r="C51" s="46">
        <v>0</v>
      </c>
      <c r="D51" s="46">
        <v>0</v>
      </c>
      <c r="E51" s="46" t="s">
        <v>64</v>
      </c>
      <c r="F51" s="47" t="s">
        <v>65</v>
      </c>
      <c r="G51" s="48" t="s">
        <v>66</v>
      </c>
      <c r="H51" s="12"/>
    </row>
    <row r="52" spans="1:8" s="13" customFormat="1" ht="19.5" customHeight="1" thickBot="1" x14ac:dyDescent="0.25">
      <c r="A52" s="20" t="s">
        <v>67</v>
      </c>
      <c r="B52" s="21">
        <f>B50</f>
        <v>501.71700800000002</v>
      </c>
      <c r="C52" s="21">
        <f>C50</f>
        <v>0</v>
      </c>
      <c r="D52" s="21">
        <f>D50</f>
        <v>0</v>
      </c>
      <c r="E52" s="21">
        <f>E50</f>
        <v>403.39</v>
      </c>
      <c r="F52" s="22">
        <f>E52-B52</f>
        <v>-98.327008000000035</v>
      </c>
      <c r="G52" s="23">
        <f>IF(B52=0, "N/A  ", F52/B52)</f>
        <v>-0.19598101406201487</v>
      </c>
      <c r="H52" s="12"/>
    </row>
    <row r="53" spans="1:8" s="13" customFormat="1" ht="19.5" customHeight="1" x14ac:dyDescent="0.2">
      <c r="A53" s="49" t="s">
        <v>68</v>
      </c>
      <c r="B53" s="15"/>
      <c r="C53" s="15"/>
      <c r="D53" s="15"/>
      <c r="E53" s="15"/>
      <c r="F53" s="15"/>
      <c r="G53" s="16"/>
      <c r="H53" s="12"/>
    </row>
    <row r="54" spans="1:8" s="13" customFormat="1" ht="30" customHeight="1" x14ac:dyDescent="0.2">
      <c r="A54" s="27" t="s">
        <v>69</v>
      </c>
      <c r="B54" s="28">
        <v>170.58825100000001</v>
      </c>
      <c r="C54" s="28">
        <v>0</v>
      </c>
      <c r="D54" s="28">
        <v>0</v>
      </c>
      <c r="E54" s="28">
        <v>151.22999999999999</v>
      </c>
      <c r="F54" s="38">
        <f>E54-B54</f>
        <v>-19.358251000000024</v>
      </c>
      <c r="G54" s="29">
        <f>IF(B54=0, "N/A  ", F54/B54)</f>
        <v>-0.11347939196586301</v>
      </c>
      <c r="H54" s="12"/>
    </row>
    <row r="55" spans="1:8" s="13" customFormat="1" ht="19.5" customHeight="1" x14ac:dyDescent="0.2">
      <c r="A55" s="14" t="s">
        <v>70</v>
      </c>
      <c r="B55" s="17">
        <v>300.46209700000003</v>
      </c>
      <c r="C55" s="17">
        <v>0</v>
      </c>
      <c r="D55" s="17">
        <v>0</v>
      </c>
      <c r="E55" s="17">
        <v>339.81</v>
      </c>
      <c r="F55" s="17">
        <f>E55-B55</f>
        <v>39.347902999999974</v>
      </c>
      <c r="G55" s="16">
        <f>IF(B55=0, "N/A  ", F55/B55)</f>
        <v>0.13095795906663052</v>
      </c>
      <c r="H55" s="12"/>
    </row>
    <row r="56" spans="1:8" s="13" customFormat="1" ht="19.5" customHeight="1" thickBot="1" x14ac:dyDescent="0.25">
      <c r="A56" s="20" t="s">
        <v>71</v>
      </c>
      <c r="B56" s="21">
        <f>SUM(B54:B55)</f>
        <v>471.05034800000004</v>
      </c>
      <c r="C56" s="21">
        <f>SUM(C54:C55)</f>
        <v>0</v>
      </c>
      <c r="D56" s="21">
        <f>SUM(D54:D55)</f>
        <v>0</v>
      </c>
      <c r="E56" s="21">
        <f>SUM(E54:E55)</f>
        <v>491.03999999999996</v>
      </c>
      <c r="F56" s="22">
        <f>E56-B56</f>
        <v>19.989651999999921</v>
      </c>
      <c r="G56" s="23">
        <f>IF(B56=0, "N/A  ", F56/B56)</f>
        <v>4.2436338461212475E-2</v>
      </c>
      <c r="H56" s="12"/>
    </row>
    <row r="57" spans="1:8" s="13" customFormat="1" ht="19.5" customHeight="1" thickBot="1" x14ac:dyDescent="0.25">
      <c r="A57" s="50" t="s">
        <v>72</v>
      </c>
      <c r="B57" s="51">
        <v>1.4335</v>
      </c>
      <c r="C57" s="51">
        <v>0</v>
      </c>
      <c r="D57" s="51">
        <v>0</v>
      </c>
      <c r="E57" s="51">
        <v>1.524</v>
      </c>
      <c r="F57" s="52">
        <f>E57-B57</f>
        <v>9.0500000000000025E-2</v>
      </c>
      <c r="G57" s="53">
        <f>IF(B57=0, "N/A  ", F57/B57)</f>
        <v>6.3132193930938274E-2</v>
      </c>
      <c r="H57" s="12"/>
    </row>
    <row r="58" spans="1:8" s="13" customFormat="1" ht="22.5" customHeight="1" thickBot="1" x14ac:dyDescent="0.25">
      <c r="A58" s="49" t="s">
        <v>73</v>
      </c>
      <c r="B58" s="51">
        <f>SUM(B11,B18,B27,B33,B41,B47,B48,B52,B56,B57)</f>
        <v>6380.3757879999994</v>
      </c>
      <c r="C58" s="51">
        <v>6334.4759999999997</v>
      </c>
      <c r="D58" s="51">
        <v>6520</v>
      </c>
      <c r="E58" s="51">
        <f>SUM(E11,E18,E27,E33,E41,E47,E48,E52,E56,E57)</f>
        <v>5662.96</v>
      </c>
      <c r="F58" s="52">
        <f>E58-B58</f>
        <v>-717.41578799999934</v>
      </c>
      <c r="G58" s="53">
        <f>IF(B58=0, "N/A  ", F58/B58)</f>
        <v>-0.11244099279376167</v>
      </c>
      <c r="H58" s="12"/>
    </row>
    <row r="59" spans="1:8" s="13" customFormat="1" ht="19.5" customHeight="1" x14ac:dyDescent="0.2">
      <c r="A59" s="26" t="s">
        <v>74</v>
      </c>
      <c r="B59" s="15"/>
      <c r="C59" s="15"/>
      <c r="D59" s="15"/>
      <c r="E59" s="15"/>
      <c r="F59" s="15"/>
      <c r="G59" s="16"/>
      <c r="H59" s="12"/>
    </row>
    <row r="60" spans="1:8" s="13" customFormat="1" ht="19.5" customHeight="1" x14ac:dyDescent="0.2">
      <c r="A60" s="14" t="s">
        <v>75</v>
      </c>
      <c r="B60" s="15">
        <v>258.34190100000001</v>
      </c>
      <c r="C60" s="15">
        <v>0</v>
      </c>
      <c r="D60" s="15">
        <v>0</v>
      </c>
      <c r="E60" s="15">
        <v>244.06</v>
      </c>
      <c r="F60" s="15">
        <f t="shared" ref="F60:F69" si="8">E60-B60</f>
        <v>-14.281901000000005</v>
      </c>
      <c r="G60" s="16">
        <f t="shared" ref="G60:G69" si="9">IF(B60=0, "N/A  ", F60/B60)</f>
        <v>-5.528294459674199E-2</v>
      </c>
      <c r="H60" s="12"/>
    </row>
    <row r="61" spans="1:8" s="13" customFormat="1" ht="19.5" customHeight="1" x14ac:dyDescent="0.2">
      <c r="A61" s="14" t="s">
        <v>76</v>
      </c>
      <c r="B61" s="17">
        <v>162.657409</v>
      </c>
      <c r="C61" s="17">
        <v>0</v>
      </c>
      <c r="D61" s="17">
        <v>0</v>
      </c>
      <c r="E61" s="17">
        <v>178.3</v>
      </c>
      <c r="F61" s="17">
        <f t="shared" si="8"/>
        <v>15.64259100000001</v>
      </c>
      <c r="G61" s="16">
        <f t="shared" si="9"/>
        <v>9.6168942418110262E-2</v>
      </c>
      <c r="H61" s="12"/>
    </row>
    <row r="62" spans="1:8" s="13" customFormat="1" ht="30" customHeight="1" x14ac:dyDescent="0.2">
      <c r="A62" s="27" t="s">
        <v>77</v>
      </c>
      <c r="B62" s="38">
        <v>228.21999700000001</v>
      </c>
      <c r="C62" s="38">
        <v>0</v>
      </c>
      <c r="D62" s="38">
        <v>0</v>
      </c>
      <c r="E62" s="38">
        <v>181.72</v>
      </c>
      <c r="F62" s="38">
        <f t="shared" si="8"/>
        <v>-46.499997000000008</v>
      </c>
      <c r="G62" s="29">
        <f t="shared" si="9"/>
        <v>-0.20375075633709699</v>
      </c>
      <c r="H62" s="54"/>
    </row>
    <row r="63" spans="1:8" s="13" customFormat="1" ht="19.5" customHeight="1" thickBot="1" x14ac:dyDescent="0.25">
      <c r="A63" s="55" t="s">
        <v>78</v>
      </c>
      <c r="B63" s="56">
        <v>254.646266</v>
      </c>
      <c r="C63" s="56">
        <v>0</v>
      </c>
      <c r="D63" s="56">
        <v>0</v>
      </c>
      <c r="E63" s="56">
        <v>219.39</v>
      </c>
      <c r="F63" s="56">
        <f t="shared" si="8"/>
        <v>-35.256266000000011</v>
      </c>
      <c r="G63" s="57">
        <f t="shared" si="9"/>
        <v>-0.13845192609264498</v>
      </c>
      <c r="H63" s="12"/>
    </row>
    <row r="64" spans="1:8" s="13" customFormat="1" ht="22.5" customHeight="1" thickBot="1" x14ac:dyDescent="0.25">
      <c r="A64" s="50" t="s">
        <v>79</v>
      </c>
      <c r="B64" s="51">
        <f>SUM(B60:B63)</f>
        <v>903.86557300000004</v>
      </c>
      <c r="C64" s="51">
        <v>902</v>
      </c>
      <c r="D64" s="51">
        <v>910</v>
      </c>
      <c r="E64" s="51">
        <f>SUM(E60:E63)</f>
        <v>823.47</v>
      </c>
      <c r="F64" s="52">
        <f t="shared" si="8"/>
        <v>-80.395573000000013</v>
      </c>
      <c r="G64" s="53">
        <f t="shared" si="9"/>
        <v>-8.8946382516994049E-2</v>
      </c>
      <c r="H64" s="12"/>
    </row>
    <row r="65" spans="1:8" s="13" customFormat="1" ht="33" customHeight="1" thickBot="1" x14ac:dyDescent="0.25">
      <c r="A65" s="39" t="s">
        <v>80</v>
      </c>
      <c r="B65" s="40">
        <v>186.29784699999999</v>
      </c>
      <c r="C65" s="40">
        <v>182.8</v>
      </c>
      <c r="D65" s="40">
        <v>295.74</v>
      </c>
      <c r="E65" s="40">
        <v>223.23</v>
      </c>
      <c r="F65" s="41">
        <f t="shared" si="8"/>
        <v>36.932153</v>
      </c>
      <c r="G65" s="42">
        <f t="shared" si="9"/>
        <v>0.19824251109031873</v>
      </c>
      <c r="H65" s="12"/>
    </row>
    <row r="66" spans="1:8" s="13" customFormat="1" ht="22.5" customHeight="1" thickBot="1" x14ac:dyDescent="0.25">
      <c r="A66" s="20" t="s">
        <v>6</v>
      </c>
      <c r="B66" s="58">
        <v>328.50730499999997</v>
      </c>
      <c r="C66" s="58">
        <v>328.51</v>
      </c>
      <c r="D66" s="58">
        <v>329.54</v>
      </c>
      <c r="E66" s="58">
        <v>336.89</v>
      </c>
      <c r="F66" s="59">
        <f t="shared" si="8"/>
        <v>8.3826950000000124</v>
      </c>
      <c r="G66" s="60">
        <f t="shared" si="9"/>
        <v>2.5517529967864834E-2</v>
      </c>
      <c r="H66" s="12"/>
    </row>
    <row r="67" spans="1:8" s="13" customFormat="1" ht="22.5" customHeight="1" thickBot="1" x14ac:dyDescent="0.25">
      <c r="A67" s="20" t="s">
        <v>81</v>
      </c>
      <c r="B67" s="58">
        <v>15.087251999999999</v>
      </c>
      <c r="C67" s="58">
        <v>15.2</v>
      </c>
      <c r="D67" s="58">
        <v>15.35</v>
      </c>
      <c r="E67" s="58">
        <v>15.35</v>
      </c>
      <c r="F67" s="59">
        <f t="shared" si="8"/>
        <v>0.2627480000000002</v>
      </c>
      <c r="G67" s="60">
        <f t="shared" si="9"/>
        <v>1.7415232409454036E-2</v>
      </c>
      <c r="H67" s="12"/>
    </row>
    <row r="68" spans="1:8" s="13" customFormat="1" ht="22.5" customHeight="1" thickBot="1" x14ac:dyDescent="0.25">
      <c r="A68" s="20" t="s">
        <v>7</v>
      </c>
      <c r="B68" s="58">
        <v>4.2965150000000003</v>
      </c>
      <c r="C68" s="58">
        <v>4.37</v>
      </c>
      <c r="D68" s="58">
        <v>4.37</v>
      </c>
      <c r="E68" s="58">
        <v>4.0999999999999996</v>
      </c>
      <c r="F68" s="59">
        <f t="shared" si="8"/>
        <v>-0.19651500000000066</v>
      </c>
      <c r="G68" s="60">
        <f t="shared" si="9"/>
        <v>-4.5738232032240235E-2</v>
      </c>
      <c r="H68" s="12"/>
    </row>
    <row r="69" spans="1:8" s="13" customFormat="1" ht="27" customHeight="1" thickBot="1" x14ac:dyDescent="0.25">
      <c r="A69" s="50" t="s">
        <v>82</v>
      </c>
      <c r="B69" s="51">
        <f>SUM(B58,B64,B65,B66,B68,B67)</f>
        <v>7818.4302799999996</v>
      </c>
      <c r="C69" s="51">
        <f>SUM(C58,C64,C65,C66,C68,C67)</f>
        <v>7767.3559999999998</v>
      </c>
      <c r="D69" s="51">
        <v>8075</v>
      </c>
      <c r="E69" s="51">
        <f>SUM(E58,E64,E65,E66,E68,E67)</f>
        <v>7066.0000000000009</v>
      </c>
      <c r="F69" s="51">
        <f t="shared" si="8"/>
        <v>-752.43027999999867</v>
      </c>
      <c r="G69" s="53">
        <f t="shared" si="9"/>
        <v>-9.6238023881182286E-2</v>
      </c>
      <c r="H69" s="12"/>
    </row>
    <row r="70" spans="1:8" ht="30.75" customHeight="1" x14ac:dyDescent="0.2">
      <c r="A70" s="61" t="s">
        <v>84</v>
      </c>
      <c r="B70" s="61"/>
      <c r="C70" s="61"/>
      <c r="D70" s="61"/>
      <c r="E70" s="61"/>
      <c r="F70" s="61"/>
      <c r="G70" s="61"/>
    </row>
    <row r="71" spans="1:8" x14ac:dyDescent="0.2">
      <c r="A71" s="62" t="s">
        <v>83</v>
      </c>
      <c r="B71" s="62"/>
      <c r="C71" s="62"/>
      <c r="D71" s="62"/>
      <c r="E71" s="62"/>
      <c r="F71" s="62"/>
      <c r="G71" s="62"/>
    </row>
    <row r="72" spans="1:8" x14ac:dyDescent="0.2">
      <c r="A72" s="63"/>
      <c r="B72" s="63"/>
      <c r="C72" s="63"/>
      <c r="D72" s="63"/>
      <c r="E72" s="63"/>
      <c r="F72" s="63"/>
      <c r="G72" s="63"/>
    </row>
    <row r="73" spans="1:8" x14ac:dyDescent="0.2">
      <c r="A73" s="63"/>
      <c r="B73" s="63"/>
      <c r="C73" s="63"/>
      <c r="D73" s="63"/>
      <c r="E73" s="63"/>
      <c r="F73" s="63"/>
      <c r="G73" s="63"/>
    </row>
    <row r="74" spans="1:8" x14ac:dyDescent="0.2">
      <c r="A74" s="63"/>
      <c r="B74" s="63"/>
      <c r="C74" s="63"/>
      <c r="D74" s="63"/>
      <c r="E74" s="63"/>
      <c r="F74" s="63"/>
      <c r="G74" s="63"/>
    </row>
    <row r="75" spans="1:8" x14ac:dyDescent="0.2">
      <c r="A75" s="63"/>
      <c r="B75" s="63"/>
      <c r="C75" s="63"/>
      <c r="D75" s="63"/>
      <c r="E75" s="63"/>
      <c r="F75" s="63"/>
      <c r="G75" s="63"/>
    </row>
  </sheetData>
  <mergeCells count="13">
    <mergeCell ref="A75:G75"/>
    <mergeCell ref="F3:G3"/>
    <mergeCell ref="A1:G1"/>
    <mergeCell ref="A2:G2"/>
    <mergeCell ref="D3:D4"/>
    <mergeCell ref="B3:B4"/>
    <mergeCell ref="C3:C4"/>
    <mergeCell ref="E3:E4"/>
    <mergeCell ref="A70:G70"/>
    <mergeCell ref="A71:G71"/>
    <mergeCell ref="A72:G72"/>
    <mergeCell ref="A73:G73"/>
    <mergeCell ref="A74:G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Funding by 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FY 2020 Budget Request</dc:title>
  <dc:subject>Budget Request to Congress</dc:subject>
  <dc:creator>NSF</dc:creator>
  <cp:lastModifiedBy>Jones, Thomas J</cp:lastModifiedBy>
  <dcterms:created xsi:type="dcterms:W3CDTF">2019-03-15T15:46:11Z</dcterms:created>
  <dcterms:modified xsi:type="dcterms:W3CDTF">2019-03-15T23:17:40Z</dcterms:modified>
</cp:coreProperties>
</file>