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ad.nsf.gov\NSF\Divisions\BDPUB\2021_Budget Cycle\FY_2021_Congressional Request\Production\CD and PDF Production\Extracted Excel Files\"/>
    </mc:Choice>
  </mc:AlternateContent>
  <xr:revisionPtr revIDLastSave="0" documentId="13_ncr:1_{286C57BE-4150-4FE6-A539-9DEB800335F4}" xr6:coauthVersionLast="45" xr6:coauthVersionMax="45" xr10:uidLastSave="{00000000-0000-0000-0000-000000000000}"/>
  <bookViews>
    <workbookView xWindow="28680" yWindow="-120" windowWidth="29040" windowHeight="15840" xr2:uid="{342FAE2A-5790-4DF5-97E7-E3D79A8E556A}"/>
  </bookViews>
  <sheets>
    <sheet name="Major Multi-User Facilitie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3" i="1" l="1"/>
  <c r="E23" i="1"/>
  <c r="E22" i="1"/>
  <c r="F22" i="1" s="1"/>
  <c r="F21" i="1"/>
  <c r="E21" i="1"/>
  <c r="E20" i="1"/>
  <c r="D20" i="1"/>
  <c r="C20" i="1"/>
  <c r="B20" i="1"/>
  <c r="F20" i="1" s="1"/>
  <c r="F19" i="1"/>
  <c r="E19" i="1"/>
  <c r="B18" i="1"/>
  <c r="E17" i="1"/>
  <c r="F17" i="1" s="1"/>
  <c r="D16" i="1"/>
  <c r="C16" i="1"/>
  <c r="F15" i="1"/>
  <c r="E15" i="1"/>
  <c r="E14" i="1"/>
  <c r="F14" i="1" s="1"/>
  <c r="D13" i="1"/>
  <c r="E13" i="1" s="1"/>
  <c r="F13" i="1" s="1"/>
  <c r="B13" i="1"/>
  <c r="F12" i="1"/>
  <c r="E12" i="1"/>
  <c r="E11" i="1"/>
  <c r="F11" i="1" s="1"/>
  <c r="F10" i="1"/>
  <c r="E10" i="1"/>
  <c r="E9" i="1"/>
  <c r="F9" i="1" s="1"/>
  <c r="F8" i="1"/>
  <c r="E8" i="1"/>
  <c r="E7" i="1"/>
  <c r="F7" i="1" s="1"/>
  <c r="F6" i="1"/>
  <c r="E6" i="1"/>
  <c r="D5" i="1"/>
  <c r="C5" i="1"/>
  <c r="B16" i="1" l="1"/>
  <c r="E18" i="1"/>
  <c r="F18" i="1" s="1"/>
  <c r="B5" i="1" l="1"/>
  <c r="E16" i="1"/>
  <c r="F16" i="1" s="1"/>
  <c r="E5" i="1" l="1"/>
  <c r="F5" i="1" s="1"/>
</calcChain>
</file>

<file path=xl/sharedStrings.xml><?xml version="1.0" encoding="utf-8"?>
<sst xmlns="http://schemas.openxmlformats.org/spreadsheetml/2006/main" count="42" uniqueCount="42">
  <si>
    <t>MPS Funding for Major Multi-User Facilities</t>
  </si>
  <si>
    <t>(Dollars in Millions)</t>
  </si>
  <si>
    <t>FY 2019
Actual</t>
  </si>
  <si>
    <t>FY 2020
(TBD)</t>
  </si>
  <si>
    <t>FY 2021
Request</t>
  </si>
  <si>
    <t>Change over
FY 2019 Actual</t>
  </si>
  <si>
    <t>Amount</t>
  </si>
  <si>
    <t>Percent</t>
  </si>
  <si>
    <t>Total</t>
  </si>
  <si>
    <r>
      <t>Arecibo Observatory</t>
    </r>
    <r>
      <rPr>
        <vertAlign val="superscript"/>
        <sz val="10"/>
        <rFont val="Arial"/>
        <family val="2"/>
      </rPr>
      <t>1</t>
    </r>
  </si>
  <si>
    <t xml:space="preserve">IceCube Neutrino Observatory (IceCube) </t>
  </si>
  <si>
    <t>Large Hadron Collider (LHC)</t>
  </si>
  <si>
    <r>
      <t>Cornell High-Energy Synchrotron Source (CHESS)</t>
    </r>
    <r>
      <rPr>
        <vertAlign val="superscript"/>
        <sz val="10"/>
        <rFont val="Arial"/>
        <family val="2"/>
      </rPr>
      <t>2</t>
    </r>
  </si>
  <si>
    <r>
      <t>Green Bank Observatory (GBO)</t>
    </r>
    <r>
      <rPr>
        <vertAlign val="superscript"/>
        <sz val="10"/>
        <rFont val="Arial"/>
        <family val="2"/>
      </rPr>
      <t>3</t>
    </r>
  </si>
  <si>
    <r>
      <t>Laser Interferometer Gravitational Wave Observatory (LIGO)</t>
    </r>
    <r>
      <rPr>
        <vertAlign val="superscript"/>
        <sz val="10"/>
        <rFont val="Arial"/>
        <family val="2"/>
      </rPr>
      <t>4</t>
    </r>
  </si>
  <si>
    <r>
      <t>National High Magnetic Field Laboratory (NHMFL)</t>
    </r>
    <r>
      <rPr>
        <vertAlign val="superscript"/>
        <sz val="10"/>
        <rFont val="Arial"/>
        <family val="2"/>
      </rPr>
      <t>5</t>
    </r>
  </si>
  <si>
    <r>
      <t>1</t>
    </r>
    <r>
      <rPr>
        <sz val="9"/>
        <rFont val="Arial"/>
        <family val="2"/>
      </rPr>
      <t xml:space="preserve"> ARECIBO: FY 2019 Actual includes $12.30 million in carryover funds from the FY 2018 emergency supplemental appropriation -- Further Additional Supplemental Appropriations for Disaster Relief Requirements Act of 2018 (P.L. 115-123) -- for hurricane damage repairs and $530,000 for continuity of operations into FY 2020. It excludes $1.80 million of FY 2019 O&amp;M costs obligated in FY 2018.</t>
    </r>
  </si>
  <si>
    <r>
      <rPr>
        <vertAlign val="superscript"/>
        <sz val="9"/>
        <rFont val="Arial"/>
        <family val="2"/>
      </rPr>
      <t>2</t>
    </r>
    <r>
      <rPr>
        <sz val="9"/>
        <rFont val="Arial"/>
        <family val="2"/>
      </rPr>
      <t xml:space="preserve"> CHESS: In FY 2019, NSF stewardship of CHESS ended as NSF transitioned to funding the Center for High Energy X-Ray Sciences (CHEXS), a sub-facility at CHESS operated in partnership with Cornell University. This table does not include CHEXS as it is not a major facility.</t>
    </r>
  </si>
  <si>
    <r>
      <rPr>
        <vertAlign val="superscript"/>
        <sz val="9"/>
        <rFont val="Arial"/>
        <family val="2"/>
      </rPr>
      <t>3</t>
    </r>
    <r>
      <rPr>
        <sz val="9"/>
        <rFont val="Arial"/>
        <family val="2"/>
      </rPr>
      <t xml:space="preserve"> GBO: Previously under "Other AST Facilities". FY 2019 Actual includes $2.17 million for continuity of operations into FY 2020.</t>
    </r>
  </si>
  <si>
    <r>
      <rPr>
        <vertAlign val="superscript"/>
        <sz val="9"/>
        <rFont val="Arial"/>
        <family val="2"/>
      </rPr>
      <t>4</t>
    </r>
    <r>
      <rPr>
        <sz val="9"/>
        <rFont val="Arial"/>
        <family val="2"/>
      </rPr>
      <t xml:space="preserve"> LIGO: FY 2019 Actual includes $10.47 million for Advanced LIGO Plus enhancement and $11.25 million for continuity of operations into FY 2020. </t>
    </r>
  </si>
  <si>
    <r>
      <rPr>
        <vertAlign val="superscript"/>
        <sz val="9"/>
        <rFont val="Arial"/>
        <family val="2"/>
      </rPr>
      <t>5</t>
    </r>
    <r>
      <rPr>
        <sz val="9"/>
        <rFont val="Arial"/>
        <family val="2"/>
      </rPr>
      <t xml:space="preserve"> NHMFL: FY 2019 Actual includes $14.20 million for continuity of operations into FY 2020. Excluded is $9.34 million of FY 2019 O&amp;M costs obligated in FY 2018. </t>
    </r>
  </si>
  <si>
    <r>
      <t>Atacama Large Millimeter Array (ALMA) O&amp;M</t>
    </r>
    <r>
      <rPr>
        <i/>
        <vertAlign val="superscript"/>
        <sz val="9"/>
        <rFont val="Arial"/>
        <family val="2"/>
      </rPr>
      <t>7</t>
    </r>
  </si>
  <si>
    <r>
      <t>NRAO O&amp;M</t>
    </r>
    <r>
      <rPr>
        <i/>
        <vertAlign val="superscript"/>
        <sz val="9"/>
        <rFont val="Arial"/>
        <family val="2"/>
      </rPr>
      <t>6</t>
    </r>
  </si>
  <si>
    <t>National Radio Astronomy Observatory (NRAO)</t>
  </si>
  <si>
    <t>National Solar Observatory (NSO)</t>
  </si>
  <si>
    <r>
      <t>NSO O&amp;M</t>
    </r>
    <r>
      <rPr>
        <i/>
        <vertAlign val="superscript"/>
        <sz val="9"/>
        <rFont val="Arial"/>
        <family val="2"/>
      </rPr>
      <t>8</t>
    </r>
  </si>
  <si>
    <r>
      <t>Daniel K. Inouye Solar Telescope (DKIST)</t>
    </r>
    <r>
      <rPr>
        <i/>
        <vertAlign val="superscript"/>
        <sz val="9"/>
        <rFont val="Arial"/>
        <family val="2"/>
      </rPr>
      <t>9</t>
    </r>
  </si>
  <si>
    <r>
      <rPr>
        <vertAlign val="superscript"/>
        <sz val="9"/>
        <rFont val="Arial"/>
        <family val="2"/>
      </rPr>
      <t xml:space="preserve">7 </t>
    </r>
    <r>
      <rPr>
        <sz val="9"/>
        <rFont val="Arial"/>
        <family val="2"/>
      </rPr>
      <t>ALMA: The FY 2019 Actual includes $4.93 million for continuity of operations into FY 2020.</t>
    </r>
  </si>
  <si>
    <r>
      <rPr>
        <vertAlign val="superscript"/>
        <sz val="9"/>
        <rFont val="Arial"/>
        <family val="2"/>
      </rPr>
      <t>8</t>
    </r>
    <r>
      <rPr>
        <sz val="9"/>
        <rFont val="Arial"/>
        <family val="2"/>
      </rPr>
      <t xml:space="preserve"> NSO: FY 2019 Actual includes $3.50 million for development of DKIST level 2 (advanced) data products.</t>
    </r>
  </si>
  <si>
    <r>
      <rPr>
        <vertAlign val="superscript"/>
        <sz val="9"/>
        <rFont val="Arial"/>
        <family val="2"/>
      </rPr>
      <t>9</t>
    </r>
    <r>
      <rPr>
        <sz val="9"/>
        <rFont val="Arial"/>
        <family val="2"/>
      </rPr>
      <t xml:space="preserve"> DKIST: FY 2019 Actual includes $2.0 million to another awardee for cultural mitigation activities as agreed to during the DKIST environmental compliance process. Excluded is $8.0 million of FY 2019 O&amp;M costs for DKIST obligated in FY 2018. </t>
    </r>
  </si>
  <si>
    <r>
      <t>National Superconducting Cyclotron Laboratory (NSCL)</t>
    </r>
    <r>
      <rPr>
        <vertAlign val="superscript"/>
        <sz val="10"/>
        <rFont val="Arial"/>
        <family val="2"/>
      </rPr>
      <t>10</t>
    </r>
  </si>
  <si>
    <r>
      <t>NSF's National Optical-Infrared Astronomy Research Laboratory</t>
    </r>
    <r>
      <rPr>
        <vertAlign val="superscript"/>
        <sz val="10"/>
        <rFont val="Arial"/>
        <family val="2"/>
      </rPr>
      <t>11</t>
    </r>
  </si>
  <si>
    <r>
      <t>NSF's National Optical-Infrared Astronomy Research Laboratory O&amp;M
   (formerly the National Optical Astronomy Observatory (NOAO))</t>
    </r>
    <r>
      <rPr>
        <i/>
        <vertAlign val="superscript"/>
        <sz val="9"/>
        <rFont val="Arial"/>
        <family val="2"/>
      </rPr>
      <t>12</t>
    </r>
  </si>
  <si>
    <r>
      <rPr>
        <vertAlign val="superscript"/>
        <sz val="9"/>
        <color theme="1"/>
        <rFont val="Arial"/>
        <family val="2"/>
      </rPr>
      <t>10</t>
    </r>
    <r>
      <rPr>
        <sz val="9"/>
        <color theme="1"/>
        <rFont val="Arial"/>
        <family val="2"/>
      </rPr>
      <t xml:space="preserve"> NSCL: FY 2019 Actual includes $4.50 million for continuity of operations into FY 2020. FY 2021 is the final year of NSF stewardship of NSCL, after which NSCL will transition into the Department of Energy's Facility for Rare Isotope Beams. </t>
    </r>
  </si>
  <si>
    <r>
      <rPr>
        <vertAlign val="superscript"/>
        <sz val="9"/>
        <color theme="1"/>
        <rFont val="Arial"/>
        <family val="2"/>
      </rPr>
      <t>11</t>
    </r>
    <r>
      <rPr>
        <sz val="9"/>
        <color theme="1"/>
        <rFont val="Arial"/>
        <family val="2"/>
      </rPr>
      <t xml:space="preserve"> NSF's National Optical-Infrared Astronomy Research Laboratory was established at the start of FY 2020. The Lab encompasses operations of the Mid-Scale Observatories (MSO) and Community Science &amp; Data Center (CSDC), which formerly comprised NOAO, together with operations of the Gemini Observatory and the Vera C. Rubin Observatory. </t>
    </r>
  </si>
  <si>
    <r>
      <rPr>
        <vertAlign val="superscript"/>
        <sz val="9"/>
        <rFont val="Arial"/>
        <family val="2"/>
      </rPr>
      <t>12</t>
    </r>
    <r>
      <rPr>
        <sz val="9"/>
        <rFont val="Arial"/>
        <family val="2"/>
      </rPr>
      <t xml:space="preserve"> NSF's National Optical-Infrared Astronomy Research Laboratory:  FY 2019 Actual includes $5.73 million for continuity of operations into FY 2020, $2.50 million to support NSF transition activities associated with the creation of the Lab, approximately $412,000 in supplemental funding for U.S. Extremely Large Telescope program planning, and $1.18 million for other special projects. </t>
    </r>
  </si>
  <si>
    <r>
      <rPr>
        <vertAlign val="superscript"/>
        <sz val="9"/>
        <rFont val="Arial"/>
        <family val="2"/>
      </rPr>
      <t>14</t>
    </r>
    <r>
      <rPr>
        <sz val="9"/>
        <rFont val="Arial"/>
        <family val="2"/>
      </rPr>
      <t xml:space="preserve"> Vera C. Rubin Observatory: Excluded is $11.10 million in FY 2019 - FY 2021 pre-operations ramp up costs obligated in FY 2018.</t>
    </r>
  </si>
  <si>
    <r>
      <t>Vera C. Rubin Observatory O&amp;M</t>
    </r>
    <r>
      <rPr>
        <i/>
        <vertAlign val="superscript"/>
        <sz val="9"/>
        <rFont val="Arial"/>
        <family val="2"/>
      </rPr>
      <t>14</t>
    </r>
  </si>
  <si>
    <r>
      <rPr>
        <vertAlign val="superscript"/>
        <sz val="9"/>
        <color theme="1"/>
        <rFont val="Arial"/>
        <family val="2"/>
      </rPr>
      <t>6</t>
    </r>
    <r>
      <rPr>
        <sz val="9"/>
        <color theme="1"/>
        <rFont val="Arial"/>
        <family val="2"/>
      </rPr>
      <t xml:space="preserve"> NRAO: As of Oct. 1, 2018, the Long Baseline Observatory (LBO) was reintegrated into NRAO as the Very Long Baseline Array (VLBA) at $3.82 million in FY 2019 and $3.43 million in FY 2021. Also included in FY 2019 is $3.16 million for continuity of operations into 
FY 2020 and $4.0 million for development of a next generation Very Large Array (ngVLA).</t>
    </r>
  </si>
  <si>
    <t>For information on continuity of operations funding, see the opening narrative of the Facilities chapter.</t>
  </si>
  <si>
    <r>
      <rPr>
        <vertAlign val="superscript"/>
        <sz val="9"/>
        <rFont val="Arial"/>
        <family val="2"/>
      </rPr>
      <t>13</t>
    </r>
    <r>
      <rPr>
        <sz val="9"/>
        <rFont val="Arial"/>
        <family val="2"/>
      </rPr>
      <t xml:space="preserve"> Gemini: FY 2019 Actual includes $12.99 million to enhance Gemini's adaptive optics system, software capabilities, and public information and outreach activities in the era of multi-messenger astronomy. </t>
    </r>
  </si>
  <si>
    <r>
      <t>Gemini Observatory (Gemini) O&amp;M</t>
    </r>
    <r>
      <rPr>
        <i/>
        <vertAlign val="superscript"/>
        <sz val="9"/>
        <rFont val="Arial"/>
        <family val="2"/>
      </rPr>
      <t>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</si>
</sst>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quot;$&quot;#,##0.00;&quot;-&quot;??"/>
    <numFmt numFmtId="165" formatCode="0.0%;\-0.0%;&quot;-&quot;??"/>
    <numFmt numFmtId="166" formatCode="#,##0.00;\-#,##0.00;&quot;-&quot;??"/>
    <numFmt numFmtId="167" formatCode="&quot;$&quot;#,##0.00;\-&quot;$&quot;#,##0.00;&quot;-&quot;?"/>
  </numFmts>
  <fonts count="19" x14ac:knownFonts="1">
    <font>
      <sz val="11"/>
      <color theme="1"/>
      <name val="Calibri"/>
      <family val="2"/>
      <scheme val="minor"/>
    </font>
    <font>
      <b/>
      <sz val="10"/>
      <name val="Arial"/>
      <family val="2"/>
    </font>
    <font>
      <sz val="10"/>
      <color rgb="FFFF0000"/>
      <name val="Arial"/>
      <family val="2"/>
    </font>
    <font>
      <sz val="10"/>
      <color theme="1"/>
      <name val="Arial"/>
      <family val="2"/>
    </font>
    <font>
      <sz val="10"/>
      <name val="Arial"/>
      <family val="2"/>
    </font>
    <font>
      <b/>
      <sz val="10"/>
      <color theme="1"/>
      <name val="Arial"/>
      <family val="2"/>
    </font>
    <font>
      <vertAlign val="superscript"/>
      <sz val="10"/>
      <name val="Arial"/>
      <family val="2"/>
    </font>
    <font>
      <vertAlign val="superscript"/>
      <sz val="9"/>
      <name val="Arial"/>
      <family val="2"/>
    </font>
    <font>
      <sz val="9"/>
      <name val="Arial"/>
      <family val="2"/>
    </font>
    <font>
      <sz val="9"/>
      <color theme="1"/>
      <name val="Arial"/>
      <family val="2"/>
    </font>
    <font>
      <sz val="9"/>
      <color theme="1"/>
      <name val="Calibri"/>
      <family val="2"/>
      <scheme val="minor"/>
    </font>
    <font>
      <sz val="9"/>
      <color rgb="FFFF0000"/>
      <name val="Arial"/>
      <family val="2"/>
    </font>
    <font>
      <i/>
      <sz val="9"/>
      <name val="Arial"/>
      <family val="2"/>
    </font>
    <font>
      <i/>
      <sz val="9"/>
      <color theme="1"/>
      <name val="Arial"/>
      <family val="2"/>
    </font>
    <font>
      <i/>
      <sz val="9"/>
      <color theme="1"/>
      <name val="Calibri"/>
      <family val="2"/>
      <scheme val="minor"/>
    </font>
    <font>
      <i/>
      <vertAlign val="superscript"/>
      <sz val="9"/>
      <name val="Arial"/>
      <family val="2"/>
    </font>
    <font>
      <i/>
      <sz val="9"/>
      <color rgb="FFFF0000"/>
      <name val="Arial"/>
      <family val="2"/>
    </font>
    <font>
      <b/>
      <i/>
      <sz val="9"/>
      <color theme="4"/>
      <name val="Arial"/>
      <family val="2"/>
    </font>
    <font>
      <vertAlign val="superscript"/>
      <sz val="9"/>
      <color theme="1"/>
      <name val="Arial"/>
      <family val="2"/>
    </font>
  </fonts>
  <fills count="2">
    <fill>
      <patternFill patternType="none"/>
    </fill>
    <fill>
      <patternFill patternType="gray125"/>
    </fill>
  </fills>
  <borders count="4">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s>
  <cellStyleXfs count="1">
    <xf numFmtId="0" fontId="0" fillId="0" borderId="0"/>
  </cellStyleXfs>
  <cellXfs count="65">
    <xf numFmtId="0" fontId="0" fillId="0" borderId="0" xfId="0"/>
    <xf numFmtId="0" fontId="2" fillId="0" borderId="0" xfId="0" applyFont="1" applyAlignment="1" applyProtection="1">
      <alignment horizontal="left"/>
      <protection locked="0"/>
    </xf>
    <xf numFmtId="0" fontId="3" fillId="0" borderId="0" xfId="0" applyFont="1" applyAlignment="1" applyProtection="1">
      <alignment vertical="center"/>
      <protection locked="0"/>
    </xf>
    <xf numFmtId="0" fontId="5" fillId="0" borderId="0" xfId="0" applyFont="1" applyAlignment="1" applyProtection="1">
      <alignment horizontal="center"/>
      <protection locked="0"/>
    </xf>
    <xf numFmtId="0" fontId="3" fillId="0" borderId="0" xfId="0" applyFont="1" applyProtection="1">
      <protection locked="0"/>
    </xf>
    <xf numFmtId="0" fontId="4" fillId="0" borderId="2" xfId="0" applyFont="1" applyBorder="1" applyProtection="1">
      <protection locked="0"/>
    </xf>
    <xf numFmtId="0" fontId="2" fillId="0" borderId="0" xfId="0" applyFont="1" applyProtection="1">
      <protection locked="0"/>
    </xf>
    <xf numFmtId="0" fontId="4" fillId="0" borderId="3" xfId="0" applyFont="1" applyBorder="1" applyProtection="1">
      <protection locked="0"/>
    </xf>
    <xf numFmtId="0" fontId="4" fillId="0" borderId="3" xfId="0" applyFont="1" applyBorder="1" applyAlignment="1">
      <alignment horizontal="center"/>
    </xf>
    <xf numFmtId="0" fontId="1" fillId="0" borderId="0" xfId="0" applyFont="1" applyProtection="1">
      <protection locked="0"/>
    </xf>
    <xf numFmtId="164" fontId="1" fillId="0" borderId="0" xfId="0" applyNumberFormat="1" applyFont="1" applyAlignment="1" applyProtection="1">
      <alignment horizontal="right"/>
      <protection locked="0"/>
    </xf>
    <xf numFmtId="164" fontId="1" fillId="0" borderId="0" xfId="0" applyNumberFormat="1" applyFont="1" applyAlignment="1">
      <alignment horizontal="right"/>
    </xf>
    <xf numFmtId="165" fontId="1" fillId="0" borderId="0" xfId="0" applyNumberFormat="1" applyFont="1" applyAlignment="1">
      <alignment horizontal="right"/>
    </xf>
    <xf numFmtId="167" fontId="8" fillId="0" borderId="0" xfId="0" applyNumberFormat="1" applyFont="1" applyAlignment="1">
      <alignment vertical="top" wrapText="1"/>
    </xf>
    <xf numFmtId="166" fontId="12" fillId="0" borderId="0" xfId="0" applyNumberFormat="1" applyFont="1" applyAlignment="1" applyProtection="1">
      <alignment horizontal="right" vertical="top"/>
      <protection locked="0"/>
    </xf>
    <xf numFmtId="165" fontId="12" fillId="0" borderId="0" xfId="0" applyNumberFormat="1" applyFont="1" applyAlignment="1">
      <alignment horizontal="right" vertical="top"/>
    </xf>
    <xf numFmtId="0" fontId="13" fillId="0" borderId="0" xfId="0" applyFont="1" applyAlignment="1" applyProtection="1">
      <alignment vertical="top"/>
      <protection locked="0"/>
    </xf>
    <xf numFmtId="0" fontId="14" fillId="0" borderId="0" xfId="0" applyFont="1" applyAlignment="1">
      <alignment vertical="top"/>
    </xf>
    <xf numFmtId="0" fontId="12" fillId="0" borderId="0" xfId="0" applyFont="1" applyAlignment="1" applyProtection="1">
      <alignment horizontal="left" vertical="top" wrapText="1" indent="1"/>
      <protection locked="0"/>
    </xf>
    <xf numFmtId="0" fontId="12" fillId="0" borderId="0" xfId="0" applyFont="1" applyAlignment="1" applyProtection="1">
      <alignment horizontal="left" vertical="top" indent="1"/>
      <protection locked="0"/>
    </xf>
    <xf numFmtId="0" fontId="4" fillId="0" borderId="0" xfId="0" applyFont="1" applyAlignment="1" applyProtection="1">
      <alignment horizontal="left" vertical="top"/>
      <protection locked="0"/>
    </xf>
    <xf numFmtId="166" fontId="4" fillId="0" borderId="0" xfId="0" applyNumberFormat="1" applyFont="1" applyAlignment="1" applyProtection="1">
      <alignment horizontal="right" vertical="top"/>
      <protection locked="0"/>
    </xf>
    <xf numFmtId="165" fontId="4" fillId="0" borderId="0" xfId="0" applyNumberFormat="1" applyFont="1" applyAlignment="1">
      <alignment horizontal="right" vertical="top"/>
    </xf>
    <xf numFmtId="0" fontId="3" fillId="0" borderId="0" xfId="0" applyFont="1" applyAlignment="1" applyProtection="1">
      <alignment vertical="top"/>
      <protection locked="0"/>
    </xf>
    <xf numFmtId="0" fontId="0" fillId="0" borderId="0" xfId="0" applyAlignment="1">
      <alignment vertical="top"/>
    </xf>
    <xf numFmtId="0" fontId="4" fillId="0" borderId="0" xfId="0" applyFont="1" applyAlignment="1" applyProtection="1">
      <alignment vertical="top"/>
      <protection locked="0"/>
    </xf>
    <xf numFmtId="0" fontId="2" fillId="0" borderId="0" xfId="0" applyFont="1" applyAlignment="1" applyProtection="1">
      <alignment vertical="top"/>
      <protection locked="0"/>
    </xf>
    <xf numFmtId="0" fontId="2" fillId="0" borderId="0" xfId="0" applyFont="1" applyAlignment="1" applyProtection="1">
      <alignment horizontal="left" vertical="top"/>
      <protection locked="0"/>
    </xf>
    <xf numFmtId="0" fontId="3" fillId="0" borderId="0" xfId="0" applyFont="1" applyAlignment="1" applyProtection="1">
      <alignment horizontal="right" vertical="top"/>
      <protection locked="0"/>
    </xf>
    <xf numFmtId="0" fontId="16" fillId="0" borderId="0" xfId="0" applyFont="1" applyAlignment="1" applyProtection="1">
      <alignment vertical="top"/>
      <protection locked="0"/>
    </xf>
    <xf numFmtId="0" fontId="17" fillId="0" borderId="0" xfId="0" applyFont="1" applyAlignment="1" applyProtection="1">
      <alignment vertical="top"/>
      <protection locked="0"/>
    </xf>
    <xf numFmtId="166" fontId="12" fillId="0" borderId="0" xfId="0" applyNumberFormat="1" applyFont="1" applyAlignment="1" applyProtection="1">
      <alignment horizontal="right" vertical="center"/>
      <protection locked="0"/>
    </xf>
    <xf numFmtId="165" fontId="12" fillId="0" borderId="0" xfId="0" applyNumberFormat="1" applyFont="1" applyAlignment="1">
      <alignment horizontal="right" vertical="center"/>
    </xf>
    <xf numFmtId="0" fontId="13" fillId="0" borderId="0" xfId="0" applyFont="1" applyAlignment="1" applyProtection="1">
      <alignment vertical="center"/>
      <protection locked="0"/>
    </xf>
    <xf numFmtId="0" fontId="14" fillId="0" borderId="0" xfId="0" applyFont="1" applyAlignment="1">
      <alignment vertical="center"/>
    </xf>
    <xf numFmtId="4" fontId="4" fillId="0" borderId="0" xfId="0" applyNumberFormat="1" applyFont="1" applyAlignment="1">
      <alignment horizontal="right" vertical="top"/>
    </xf>
    <xf numFmtId="4" fontId="12" fillId="0" borderId="0" xfId="0" applyNumberFormat="1" applyFont="1" applyAlignment="1">
      <alignment horizontal="right" vertical="top"/>
    </xf>
    <xf numFmtId="4" fontId="12" fillId="0" borderId="0" xfId="0" applyNumberFormat="1" applyFont="1" applyAlignment="1">
      <alignment horizontal="right" vertical="center"/>
    </xf>
    <xf numFmtId="0" fontId="12" fillId="0" borderId="0" xfId="0" applyFont="1" applyAlignment="1" applyProtection="1">
      <alignment horizontal="left" vertical="center" indent="1"/>
      <protection locked="0"/>
    </xf>
    <xf numFmtId="0" fontId="13" fillId="0" borderId="0" xfId="0" applyFont="1" applyAlignment="1" applyProtection="1">
      <alignment horizontal="left" vertical="top"/>
      <protection locked="0"/>
    </xf>
    <xf numFmtId="0" fontId="14" fillId="0" borderId="0" xfId="0" applyFont="1" applyAlignment="1">
      <alignment horizontal="left" vertical="top"/>
    </xf>
    <xf numFmtId="0" fontId="10" fillId="0" borderId="0" xfId="0" applyFont="1" applyAlignment="1">
      <alignment vertical="top"/>
    </xf>
    <xf numFmtId="0" fontId="9" fillId="0" borderId="0" xfId="0" applyFont="1" applyAlignment="1" applyProtection="1">
      <alignment vertical="top"/>
      <protection locked="0"/>
    </xf>
    <xf numFmtId="0" fontId="11" fillId="0" borderId="0" xfId="0" applyFont="1" applyAlignment="1" applyProtection="1">
      <alignment vertical="top"/>
      <protection locked="0"/>
    </xf>
    <xf numFmtId="0" fontId="12" fillId="0" borderId="1" xfId="0" applyFont="1" applyBorder="1" applyAlignment="1" applyProtection="1">
      <alignment horizontal="left" vertical="top" indent="1"/>
      <protection locked="0"/>
    </xf>
    <xf numFmtId="166" fontId="12" fillId="0" borderId="1" xfId="0" applyNumberFormat="1" applyFont="1" applyBorder="1" applyAlignment="1" applyProtection="1">
      <alignment horizontal="right" vertical="top"/>
      <protection locked="0"/>
    </xf>
    <xf numFmtId="4" fontId="12" fillId="0" borderId="1" xfId="0" applyNumberFormat="1" applyFont="1" applyBorder="1" applyAlignment="1">
      <alignment horizontal="right" vertical="top"/>
    </xf>
    <xf numFmtId="165" fontId="12" fillId="0" borderId="1" xfId="0" applyNumberFormat="1" applyFont="1" applyBorder="1" applyAlignment="1">
      <alignment horizontal="right" vertical="top"/>
    </xf>
    <xf numFmtId="166" fontId="12" fillId="0" borderId="2" xfId="0" applyNumberFormat="1" applyFont="1" applyBorder="1" applyAlignment="1" applyProtection="1">
      <alignment horizontal="right" vertical="top"/>
      <protection locked="0"/>
    </xf>
    <xf numFmtId="4" fontId="12" fillId="0" borderId="2" xfId="0" applyNumberFormat="1" applyFont="1" applyBorder="1" applyAlignment="1">
      <alignment horizontal="right" vertical="top"/>
    </xf>
    <xf numFmtId="165" fontId="12" fillId="0" borderId="2" xfId="0" applyNumberFormat="1" applyFont="1" applyBorder="1" applyAlignment="1">
      <alignment horizontal="right" vertical="top"/>
    </xf>
    <xf numFmtId="0" fontId="8" fillId="0" borderId="2" xfId="0" applyFont="1" applyBorder="1" applyAlignment="1" applyProtection="1">
      <alignment horizontal="left" vertical="top" indent="1"/>
      <protection locked="0"/>
    </xf>
    <xf numFmtId="0" fontId="1" fillId="0" borderId="0" xfId="0" applyFont="1" applyAlignment="1" applyProtection="1">
      <alignment horizontal="center" vertical="center"/>
      <protection locked="0"/>
    </xf>
    <xf numFmtId="0" fontId="4" fillId="0" borderId="1" xfId="0" applyFont="1" applyBorder="1" applyAlignment="1" applyProtection="1">
      <alignment horizontal="center"/>
      <protection locked="0"/>
    </xf>
    <xf numFmtId="0" fontId="4" fillId="0" borderId="2" xfId="0" applyFont="1" applyBorder="1" applyAlignment="1">
      <alignment horizontal="right" wrapText="1"/>
    </xf>
    <xf numFmtId="0" fontId="4" fillId="0" borderId="3" xfId="0" applyFont="1" applyBorder="1" applyAlignment="1">
      <alignment horizontal="right"/>
    </xf>
    <xf numFmtId="0" fontId="4" fillId="0" borderId="2" xfId="0" applyFont="1" applyBorder="1" applyAlignment="1">
      <alignment horizontal="center" wrapText="1"/>
    </xf>
    <xf numFmtId="0" fontId="4" fillId="0" borderId="2" xfId="0" applyFont="1" applyBorder="1" applyAlignment="1">
      <alignment horizontal="center"/>
    </xf>
    <xf numFmtId="0" fontId="7" fillId="0" borderId="0"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0" xfId="0" applyFont="1" applyFill="1" applyAlignment="1" applyProtection="1">
      <alignment vertical="top" wrapText="1"/>
      <protection locked="0"/>
    </xf>
    <xf numFmtId="0" fontId="8" fillId="0" borderId="0" xfId="0" applyFont="1" applyAlignment="1" applyProtection="1">
      <alignment vertical="top" wrapText="1"/>
      <protection locked="0"/>
    </xf>
    <xf numFmtId="167" fontId="8" fillId="0" borderId="0" xfId="0" applyNumberFormat="1" applyFont="1" applyAlignment="1">
      <alignment horizontal="left" vertical="top" wrapText="1"/>
    </xf>
    <xf numFmtId="0" fontId="9" fillId="0" borderId="0" xfId="0" applyFont="1" applyFill="1" applyAlignment="1">
      <alignment horizontal="left" vertical="top" wrapText="1"/>
    </xf>
    <xf numFmtId="0" fontId="9"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28399-E689-4AEA-B30E-F24EB31F8905}">
  <dimension ref="A1:I41"/>
  <sheetViews>
    <sheetView showGridLines="0" tabSelected="1" workbookViewId="0">
      <selection sqref="A1:F1"/>
    </sheetView>
  </sheetViews>
  <sheetFormatPr defaultRowHeight="15" x14ac:dyDescent="0.25"/>
  <cols>
    <col min="1" max="1" width="55.42578125" bestFit="1" customWidth="1"/>
  </cols>
  <sheetData>
    <row r="1" spans="1:9" ht="14.45" customHeight="1" x14ac:dyDescent="0.25">
      <c r="A1" s="52" t="s">
        <v>0</v>
      </c>
      <c r="B1" s="52"/>
      <c r="C1" s="52"/>
      <c r="D1" s="52"/>
      <c r="E1" s="52"/>
      <c r="F1" s="52"/>
      <c r="G1" s="1"/>
      <c r="H1" s="2"/>
      <c r="I1" s="2"/>
    </row>
    <row r="2" spans="1:9" ht="14.45" customHeight="1" thickBot="1" x14ac:dyDescent="0.3">
      <c r="A2" s="53" t="s">
        <v>1</v>
      </c>
      <c r="B2" s="53"/>
      <c r="C2" s="53"/>
      <c r="D2" s="53"/>
      <c r="E2" s="53"/>
      <c r="F2" s="53"/>
      <c r="G2" s="3"/>
      <c r="H2" s="4"/>
      <c r="I2" s="4"/>
    </row>
    <row r="3" spans="1:9" ht="27" customHeight="1" x14ac:dyDescent="0.25">
      <c r="A3" s="5"/>
      <c r="B3" s="54" t="s">
        <v>2</v>
      </c>
      <c r="C3" s="54" t="s">
        <v>3</v>
      </c>
      <c r="D3" s="54" t="s">
        <v>4</v>
      </c>
      <c r="E3" s="56" t="s">
        <v>5</v>
      </c>
      <c r="F3" s="57"/>
      <c r="G3" s="6"/>
      <c r="H3" s="4"/>
      <c r="I3" s="4"/>
    </row>
    <row r="4" spans="1:9" ht="14.45" customHeight="1" x14ac:dyDescent="0.25">
      <c r="A4" s="7"/>
      <c r="B4" s="55"/>
      <c r="C4" s="55"/>
      <c r="D4" s="55"/>
      <c r="E4" s="8" t="s">
        <v>6</v>
      </c>
      <c r="F4" s="8" t="s">
        <v>7</v>
      </c>
      <c r="G4" s="2"/>
      <c r="H4" s="4"/>
      <c r="I4" s="4"/>
    </row>
    <row r="5" spans="1:9" x14ac:dyDescent="0.25">
      <c r="A5" s="9" t="s">
        <v>8</v>
      </c>
      <c r="B5" s="10">
        <f>SUM(B6:B13,B16,B19:B20)</f>
        <v>362.62</v>
      </c>
      <c r="C5" s="10">
        <f t="shared" ref="C5:D5" si="0">SUM(C6:C13,C16,C19:C20)</f>
        <v>0</v>
      </c>
      <c r="D5" s="10">
        <f t="shared" si="0"/>
        <v>288.58</v>
      </c>
      <c r="E5" s="11">
        <f t="shared" ref="E5:E19" si="1">D5-B5</f>
        <v>-74.04000000000002</v>
      </c>
      <c r="F5" s="12">
        <f t="shared" ref="F5:F19" si="2">IF(B5=0,"N/A",E5/B5)</f>
        <v>-0.20418068501461589</v>
      </c>
      <c r="G5" s="4"/>
      <c r="H5" s="4"/>
      <c r="I5" s="4"/>
    </row>
    <row r="6" spans="1:9" s="24" customFormat="1" ht="14.45" customHeight="1" x14ac:dyDescent="0.25">
      <c r="A6" s="25" t="s">
        <v>9</v>
      </c>
      <c r="B6" s="21">
        <v>14.78</v>
      </c>
      <c r="C6" s="21">
        <v>0</v>
      </c>
      <c r="D6" s="21">
        <v>1.5</v>
      </c>
      <c r="E6" s="35">
        <f t="shared" si="1"/>
        <v>-13.28</v>
      </c>
      <c r="F6" s="22">
        <f t="shared" si="2"/>
        <v>-0.89851150202976993</v>
      </c>
      <c r="G6" s="23"/>
      <c r="H6" s="23"/>
      <c r="I6" s="23"/>
    </row>
    <row r="7" spans="1:9" s="24" customFormat="1" ht="14.45" customHeight="1" x14ac:dyDescent="0.25">
      <c r="A7" s="25" t="s">
        <v>12</v>
      </c>
      <c r="B7" s="21">
        <v>5</v>
      </c>
      <c r="C7" s="21">
        <v>0</v>
      </c>
      <c r="D7" s="21">
        <v>0</v>
      </c>
      <c r="E7" s="35">
        <f t="shared" si="1"/>
        <v>-5</v>
      </c>
      <c r="F7" s="22">
        <f t="shared" si="2"/>
        <v>-1</v>
      </c>
      <c r="G7" s="26"/>
      <c r="H7" s="23"/>
      <c r="I7" s="23"/>
    </row>
    <row r="8" spans="1:9" s="24" customFormat="1" ht="14.45" customHeight="1" x14ac:dyDescent="0.25">
      <c r="A8" s="20" t="s">
        <v>13</v>
      </c>
      <c r="B8" s="21">
        <v>10.26</v>
      </c>
      <c r="C8" s="21">
        <v>0</v>
      </c>
      <c r="D8" s="21">
        <v>7.3</v>
      </c>
      <c r="E8" s="35">
        <f t="shared" si="1"/>
        <v>-2.96</v>
      </c>
      <c r="F8" s="22">
        <f t="shared" si="2"/>
        <v>-0.28849902534113059</v>
      </c>
      <c r="G8" s="27"/>
      <c r="H8" s="28"/>
      <c r="I8" s="28"/>
    </row>
    <row r="9" spans="1:9" s="24" customFormat="1" ht="14.45" customHeight="1" x14ac:dyDescent="0.25">
      <c r="A9" s="20" t="s">
        <v>10</v>
      </c>
      <c r="B9" s="21">
        <v>3.5</v>
      </c>
      <c r="C9" s="21">
        <v>0</v>
      </c>
      <c r="D9" s="21">
        <v>3.5</v>
      </c>
      <c r="E9" s="21">
        <f t="shared" si="1"/>
        <v>0</v>
      </c>
      <c r="F9" s="22">
        <f t="shared" si="2"/>
        <v>0</v>
      </c>
      <c r="G9" s="28"/>
      <c r="H9" s="28"/>
      <c r="I9" s="28"/>
    </row>
    <row r="10" spans="1:9" s="24" customFormat="1" ht="14.45" customHeight="1" x14ac:dyDescent="0.25">
      <c r="A10" s="20" t="s">
        <v>11</v>
      </c>
      <c r="B10" s="21">
        <v>16</v>
      </c>
      <c r="C10" s="21">
        <v>0</v>
      </c>
      <c r="D10" s="21">
        <v>20</v>
      </c>
      <c r="E10" s="35">
        <f t="shared" si="1"/>
        <v>4</v>
      </c>
      <c r="F10" s="22">
        <f t="shared" si="2"/>
        <v>0.25</v>
      </c>
      <c r="G10" s="28"/>
      <c r="H10" s="28"/>
      <c r="I10" s="28"/>
    </row>
    <row r="11" spans="1:9" s="24" customFormat="1" ht="14.45" customHeight="1" x14ac:dyDescent="0.25">
      <c r="A11" s="20" t="s">
        <v>14</v>
      </c>
      <c r="B11" s="21">
        <v>66.72</v>
      </c>
      <c r="C11" s="21">
        <v>0</v>
      </c>
      <c r="D11" s="21">
        <v>45</v>
      </c>
      <c r="E11" s="35">
        <f t="shared" si="1"/>
        <v>-21.72</v>
      </c>
      <c r="F11" s="22">
        <f t="shared" si="2"/>
        <v>-0.32553956834532372</v>
      </c>
      <c r="G11" s="23"/>
      <c r="H11" s="23"/>
      <c r="I11" s="23"/>
    </row>
    <row r="12" spans="1:9" s="24" customFormat="1" ht="14.45" customHeight="1" x14ac:dyDescent="0.25">
      <c r="A12" s="20" t="s">
        <v>15</v>
      </c>
      <c r="B12" s="21">
        <v>40.619999999999997</v>
      </c>
      <c r="C12" s="21">
        <v>0</v>
      </c>
      <c r="D12" s="21">
        <v>37.74</v>
      </c>
      <c r="E12" s="35">
        <f t="shared" si="1"/>
        <v>-2.8799999999999955</v>
      </c>
      <c r="F12" s="22">
        <f t="shared" si="2"/>
        <v>-7.0901033973412006E-2</v>
      </c>
      <c r="G12" s="23"/>
      <c r="H12" s="23"/>
      <c r="I12" s="23"/>
    </row>
    <row r="13" spans="1:9" s="24" customFormat="1" ht="14.45" customHeight="1" x14ac:dyDescent="0.25">
      <c r="A13" s="20" t="s">
        <v>23</v>
      </c>
      <c r="B13" s="21">
        <f>SUM(B14:B15)</f>
        <v>95.039999999999992</v>
      </c>
      <c r="C13" s="21">
        <v>0</v>
      </c>
      <c r="D13" s="21">
        <f>SUM(D14:D15)</f>
        <v>88.13</v>
      </c>
      <c r="E13" s="35">
        <f t="shared" si="1"/>
        <v>-6.9099999999999966</v>
      </c>
      <c r="F13" s="22">
        <f t="shared" si="2"/>
        <v>-7.2706228956228927E-2</v>
      </c>
      <c r="G13" s="23"/>
      <c r="H13" s="23"/>
      <c r="I13" s="23"/>
    </row>
    <row r="14" spans="1:9" s="40" customFormat="1" ht="14.45" customHeight="1" x14ac:dyDescent="0.25">
      <c r="A14" s="19" t="s">
        <v>22</v>
      </c>
      <c r="B14" s="14">
        <v>49.83</v>
      </c>
      <c r="C14" s="14">
        <v>0</v>
      </c>
      <c r="D14" s="14">
        <v>39.450000000000003</v>
      </c>
      <c r="E14" s="36">
        <f t="shared" si="1"/>
        <v>-10.379999999999995</v>
      </c>
      <c r="F14" s="15">
        <f t="shared" si="2"/>
        <v>-0.2083082480433473</v>
      </c>
      <c r="G14" s="39"/>
      <c r="H14" s="39"/>
      <c r="I14" s="39"/>
    </row>
    <row r="15" spans="1:9" s="17" customFormat="1" ht="14.45" customHeight="1" x14ac:dyDescent="0.25">
      <c r="A15" s="19" t="s">
        <v>21</v>
      </c>
      <c r="B15" s="14">
        <v>45.21</v>
      </c>
      <c r="C15" s="14">
        <v>0</v>
      </c>
      <c r="D15" s="14">
        <v>48.68</v>
      </c>
      <c r="E15" s="36">
        <f>D15-B15</f>
        <v>3.4699999999999989</v>
      </c>
      <c r="F15" s="15">
        <f>IF(B15=0,"N/A",E15/B15)</f>
        <v>7.6752930767529287E-2</v>
      </c>
      <c r="G15" s="29"/>
      <c r="H15" s="16"/>
      <c r="I15" s="16"/>
    </row>
    <row r="16" spans="1:9" s="24" customFormat="1" ht="14.45" customHeight="1" x14ac:dyDescent="0.25">
      <c r="A16" s="20" t="s">
        <v>24</v>
      </c>
      <c r="B16" s="21">
        <f>SUM(B17:B18)</f>
        <v>18.39</v>
      </c>
      <c r="C16" s="21">
        <f>SUM(C17:C18)</f>
        <v>0</v>
      </c>
      <c r="D16" s="21">
        <f>SUM(D17:D18)</f>
        <v>21.79</v>
      </c>
      <c r="E16" s="35">
        <f t="shared" si="1"/>
        <v>3.3999999999999986</v>
      </c>
      <c r="F16" s="22">
        <f t="shared" si="2"/>
        <v>0.1848830886351277</v>
      </c>
      <c r="G16" s="23"/>
      <c r="H16" s="23"/>
      <c r="I16" s="23"/>
    </row>
    <row r="17" spans="1:9" s="34" customFormat="1" ht="14.45" customHeight="1" x14ac:dyDescent="0.25">
      <c r="A17" s="38" t="s">
        <v>25</v>
      </c>
      <c r="B17" s="31">
        <v>7.89</v>
      </c>
      <c r="C17" s="31">
        <v>0</v>
      </c>
      <c r="D17" s="31">
        <v>4.25</v>
      </c>
      <c r="E17" s="37">
        <f t="shared" si="1"/>
        <v>-3.6399999999999997</v>
      </c>
      <c r="F17" s="32">
        <f t="shared" si="2"/>
        <v>-0.46134347275031684</v>
      </c>
      <c r="G17" s="33"/>
      <c r="H17" s="33"/>
      <c r="I17" s="33"/>
    </row>
    <row r="18" spans="1:9" s="17" customFormat="1" ht="14.45" customHeight="1" x14ac:dyDescent="0.25">
      <c r="A18" s="19" t="s">
        <v>26</v>
      </c>
      <c r="B18" s="14">
        <f>8.5+2</f>
        <v>10.5</v>
      </c>
      <c r="C18" s="14">
        <v>0</v>
      </c>
      <c r="D18" s="14">
        <v>17.54</v>
      </c>
      <c r="E18" s="36">
        <f>D18-B18</f>
        <v>7.0399999999999991</v>
      </c>
      <c r="F18" s="15">
        <f>IF(B18=0,"N/A",E18/B18)</f>
        <v>0.67047619047619045</v>
      </c>
      <c r="G18" s="16"/>
      <c r="H18" s="16"/>
      <c r="I18" s="30"/>
    </row>
    <row r="19" spans="1:9" s="24" customFormat="1" ht="14.45" customHeight="1" x14ac:dyDescent="0.25">
      <c r="A19" s="20" t="s">
        <v>30</v>
      </c>
      <c r="B19" s="21">
        <v>28.5</v>
      </c>
      <c r="C19" s="21">
        <v>0</v>
      </c>
      <c r="D19" s="21">
        <v>15.5</v>
      </c>
      <c r="E19" s="35">
        <f t="shared" si="1"/>
        <v>-13</v>
      </c>
      <c r="F19" s="22">
        <f t="shared" si="2"/>
        <v>-0.45614035087719296</v>
      </c>
      <c r="G19" s="23"/>
      <c r="H19" s="23"/>
      <c r="I19" s="23"/>
    </row>
    <row r="20" spans="1:9" s="24" customFormat="1" ht="14.45" customHeight="1" x14ac:dyDescent="0.25">
      <c r="A20" s="20" t="s">
        <v>31</v>
      </c>
      <c r="B20" s="21">
        <f>SUM(B21:B23)</f>
        <v>63.81</v>
      </c>
      <c r="C20" s="21">
        <f t="shared" ref="C20:D20" si="3">SUM(C21:C23)</f>
        <v>0</v>
      </c>
      <c r="D20" s="21">
        <f t="shared" si="3"/>
        <v>48.120000000000005</v>
      </c>
      <c r="E20" s="35">
        <f>D20-B20</f>
        <v>-15.689999999999998</v>
      </c>
      <c r="F20" s="22">
        <f>IF(B20=0,"N/A",E20/B20)</f>
        <v>-0.24588622472966615</v>
      </c>
      <c r="G20" s="23"/>
      <c r="H20" s="23"/>
      <c r="I20" s="23"/>
    </row>
    <row r="21" spans="1:9" s="17" customFormat="1" ht="27" customHeight="1" x14ac:dyDescent="0.25">
      <c r="A21" s="18" t="s">
        <v>32</v>
      </c>
      <c r="B21" s="14">
        <v>29.16</v>
      </c>
      <c r="C21" s="14">
        <v>0</v>
      </c>
      <c r="D21" s="14">
        <v>22.23</v>
      </c>
      <c r="E21" s="36">
        <f>D21-B21</f>
        <v>-6.93</v>
      </c>
      <c r="F21" s="15">
        <f>IF(B21=0,"N/A",E21/B21)</f>
        <v>-0.23765432098765432</v>
      </c>
      <c r="G21" s="16"/>
      <c r="H21" s="16"/>
      <c r="I21" s="16"/>
    </row>
    <row r="22" spans="1:9" s="17" customFormat="1" ht="14.45" customHeight="1" x14ac:dyDescent="0.25">
      <c r="A22" s="19" t="s">
        <v>41</v>
      </c>
      <c r="B22" s="14">
        <v>34.65</v>
      </c>
      <c r="C22" s="14">
        <v>0</v>
      </c>
      <c r="D22" s="14">
        <v>20.89</v>
      </c>
      <c r="E22" s="36">
        <f>D22-B22</f>
        <v>-13.759999999999998</v>
      </c>
      <c r="F22" s="15">
        <f>IF(B22=0,"N/A",E22/B22)</f>
        <v>-0.39711399711399709</v>
      </c>
      <c r="G22" s="16"/>
      <c r="H22" s="16"/>
      <c r="I22" s="16"/>
    </row>
    <row r="23" spans="1:9" s="17" customFormat="1" ht="14.45" customHeight="1" thickBot="1" x14ac:dyDescent="0.3">
      <c r="A23" s="44" t="s">
        <v>37</v>
      </c>
      <c r="B23" s="45">
        <v>0</v>
      </c>
      <c r="C23" s="45">
        <v>0</v>
      </c>
      <c r="D23" s="45">
        <v>5</v>
      </c>
      <c r="E23" s="46">
        <f>D23-B23</f>
        <v>5</v>
      </c>
      <c r="F23" s="47" t="str">
        <f>IF(B23=0,"N/A",E23/B23)</f>
        <v>N/A</v>
      </c>
      <c r="G23" s="16"/>
      <c r="H23" s="16"/>
      <c r="I23" s="16"/>
    </row>
    <row r="24" spans="1:9" s="17" customFormat="1" ht="14.45" customHeight="1" x14ac:dyDescent="0.25">
      <c r="A24" s="51" t="s">
        <v>39</v>
      </c>
      <c r="B24" s="48"/>
      <c r="C24" s="48"/>
      <c r="D24" s="48"/>
      <c r="E24" s="49"/>
      <c r="F24" s="50"/>
      <c r="G24" s="16"/>
      <c r="H24" s="16"/>
      <c r="I24" s="16"/>
    </row>
    <row r="25" spans="1:9" s="41" customFormat="1" ht="38.1" customHeight="1" x14ac:dyDescent="0.25">
      <c r="A25" s="58" t="s">
        <v>16</v>
      </c>
      <c r="B25" s="59"/>
      <c r="C25" s="59"/>
      <c r="D25" s="59"/>
      <c r="E25" s="59"/>
      <c r="F25" s="59"/>
      <c r="G25" s="42"/>
      <c r="H25" s="42"/>
      <c r="I25" s="42"/>
    </row>
    <row r="26" spans="1:9" s="41" customFormat="1" ht="38.1" customHeight="1" x14ac:dyDescent="0.25">
      <c r="A26" s="61" t="s">
        <v>17</v>
      </c>
      <c r="B26" s="61"/>
      <c r="C26" s="61"/>
      <c r="D26" s="61"/>
      <c r="E26" s="61"/>
      <c r="F26" s="61"/>
      <c r="G26" s="42"/>
      <c r="H26" s="42"/>
      <c r="I26" s="42"/>
    </row>
    <row r="27" spans="1:9" s="41" customFormat="1" ht="14.45" customHeight="1" x14ac:dyDescent="0.25">
      <c r="A27" s="62" t="s">
        <v>18</v>
      </c>
      <c r="B27" s="62"/>
      <c r="C27" s="62"/>
      <c r="D27" s="62"/>
      <c r="E27" s="62"/>
      <c r="F27" s="62"/>
      <c r="G27" s="13"/>
      <c r="H27" s="13"/>
      <c r="I27" s="42"/>
    </row>
    <row r="28" spans="1:9" s="41" customFormat="1" ht="27" customHeight="1" x14ac:dyDescent="0.25">
      <c r="A28" s="61" t="s">
        <v>19</v>
      </c>
      <c r="B28" s="61"/>
      <c r="C28" s="61"/>
      <c r="D28" s="61"/>
      <c r="E28" s="61"/>
      <c r="F28" s="61"/>
      <c r="G28" s="42"/>
      <c r="H28" s="42"/>
      <c r="I28" s="42"/>
    </row>
    <row r="29" spans="1:9" s="41" customFormat="1" ht="27" customHeight="1" x14ac:dyDescent="0.25">
      <c r="A29" s="61" t="s">
        <v>20</v>
      </c>
      <c r="B29" s="61"/>
      <c r="C29" s="61"/>
      <c r="D29" s="61"/>
      <c r="E29" s="61"/>
      <c r="F29" s="61"/>
      <c r="G29" s="42"/>
      <c r="H29" s="42"/>
      <c r="I29" s="42"/>
    </row>
    <row r="30" spans="1:9" s="41" customFormat="1" ht="38.1" customHeight="1" x14ac:dyDescent="0.25">
      <c r="A30" s="63" t="s">
        <v>38</v>
      </c>
      <c r="B30" s="63"/>
      <c r="C30" s="63"/>
      <c r="D30" s="63"/>
      <c r="E30" s="63"/>
      <c r="F30" s="63"/>
    </row>
    <row r="31" spans="1:9" s="41" customFormat="1" ht="14.45" customHeight="1" x14ac:dyDescent="0.25">
      <c r="A31" s="60" t="s">
        <v>27</v>
      </c>
      <c r="B31" s="60"/>
      <c r="C31" s="60"/>
      <c r="D31" s="60"/>
      <c r="E31" s="60"/>
      <c r="F31" s="60"/>
    </row>
    <row r="32" spans="1:9" x14ac:dyDescent="0.25">
      <c r="A32" s="61" t="s">
        <v>28</v>
      </c>
      <c r="B32" s="61"/>
      <c r="C32" s="61"/>
      <c r="D32" s="61"/>
      <c r="E32" s="61"/>
      <c r="F32" s="61"/>
    </row>
    <row r="33" spans="1:9" s="41" customFormat="1" ht="27" customHeight="1" x14ac:dyDescent="0.25">
      <c r="A33" s="61" t="s">
        <v>29</v>
      </c>
      <c r="B33" s="61"/>
      <c r="C33" s="61"/>
      <c r="D33" s="61"/>
      <c r="E33" s="61"/>
      <c r="F33" s="61"/>
      <c r="G33" s="42"/>
      <c r="H33" s="42"/>
      <c r="I33" s="42"/>
    </row>
    <row r="34" spans="1:9" s="41" customFormat="1" ht="27" customHeight="1" x14ac:dyDescent="0.25">
      <c r="A34" s="64" t="s">
        <v>33</v>
      </c>
      <c r="B34" s="64"/>
      <c r="C34" s="64"/>
      <c r="D34" s="64"/>
      <c r="E34" s="64"/>
      <c r="F34" s="64"/>
      <c r="G34" s="42"/>
      <c r="H34" s="42"/>
      <c r="I34" s="42"/>
    </row>
    <row r="35" spans="1:9" s="41" customFormat="1" ht="38.1" customHeight="1" x14ac:dyDescent="0.25">
      <c r="A35" s="64" t="s">
        <v>34</v>
      </c>
      <c r="B35" s="64"/>
      <c r="C35" s="64"/>
      <c r="D35" s="64"/>
      <c r="E35" s="64"/>
      <c r="F35" s="64"/>
      <c r="G35" s="42"/>
      <c r="H35" s="42"/>
      <c r="I35" s="42"/>
    </row>
    <row r="36" spans="1:9" s="41" customFormat="1" ht="38.1" customHeight="1" x14ac:dyDescent="0.25">
      <c r="A36" s="61" t="s">
        <v>35</v>
      </c>
      <c r="B36" s="61"/>
      <c r="C36" s="61"/>
      <c r="D36" s="61"/>
      <c r="E36" s="61"/>
      <c r="F36" s="61"/>
      <c r="G36" s="42"/>
      <c r="H36" s="42"/>
      <c r="I36" s="42"/>
    </row>
    <row r="37" spans="1:9" s="41" customFormat="1" ht="27" customHeight="1" x14ac:dyDescent="0.25">
      <c r="A37" s="61" t="s">
        <v>40</v>
      </c>
      <c r="B37" s="61"/>
      <c r="C37" s="61"/>
      <c r="D37" s="61"/>
      <c r="E37" s="61"/>
      <c r="F37" s="61"/>
      <c r="G37" s="42"/>
      <c r="H37" s="42"/>
      <c r="I37" s="42"/>
    </row>
    <row r="38" spans="1:9" s="41" customFormat="1" ht="14.45" customHeight="1" x14ac:dyDescent="0.25">
      <c r="A38" s="61" t="s">
        <v>36</v>
      </c>
      <c r="B38" s="61"/>
      <c r="C38" s="61"/>
      <c r="D38" s="61"/>
      <c r="E38" s="61"/>
      <c r="F38" s="61"/>
      <c r="G38" s="42"/>
      <c r="H38" s="42"/>
      <c r="I38" s="42"/>
    </row>
    <row r="39" spans="1:9" s="41" customFormat="1" ht="12" x14ac:dyDescent="0.25">
      <c r="A39" s="61"/>
      <c r="B39" s="61"/>
      <c r="C39" s="61"/>
      <c r="D39" s="61"/>
      <c r="E39" s="61"/>
      <c r="F39" s="61"/>
      <c r="G39" s="42"/>
      <c r="H39" s="42"/>
      <c r="I39" s="42"/>
    </row>
    <row r="40" spans="1:9" s="41" customFormat="1" ht="12" x14ac:dyDescent="0.25">
      <c r="A40" s="61"/>
      <c r="B40" s="61"/>
      <c r="C40" s="61"/>
      <c r="D40" s="61"/>
      <c r="E40" s="61"/>
      <c r="F40" s="61"/>
      <c r="G40" s="43"/>
      <c r="H40" s="42"/>
      <c r="I40" s="42"/>
    </row>
    <row r="41" spans="1:9" s="41" customFormat="1" ht="12" x14ac:dyDescent="0.25">
      <c r="A41" s="61"/>
      <c r="B41" s="61"/>
      <c r="C41" s="61"/>
      <c r="D41" s="61"/>
      <c r="E41" s="61"/>
      <c r="F41" s="61"/>
      <c r="G41" s="42"/>
      <c r="H41" s="42"/>
      <c r="I41" s="42"/>
    </row>
  </sheetData>
  <mergeCells count="23">
    <mergeCell ref="A39:F39"/>
    <mergeCell ref="A37:F37"/>
    <mergeCell ref="A40:F40"/>
    <mergeCell ref="A41:F41"/>
    <mergeCell ref="A30:F30"/>
    <mergeCell ref="A34:F34"/>
    <mergeCell ref="A35:F35"/>
    <mergeCell ref="A38:F38"/>
    <mergeCell ref="A25:F25"/>
    <mergeCell ref="A31:F31"/>
    <mergeCell ref="A26:F26"/>
    <mergeCell ref="A33:F33"/>
    <mergeCell ref="A36:F36"/>
    <mergeCell ref="A27:F27"/>
    <mergeCell ref="A28:F28"/>
    <mergeCell ref="A29:F29"/>
    <mergeCell ref="A32:F32"/>
    <mergeCell ref="A1:F1"/>
    <mergeCell ref="A2:F2"/>
    <mergeCell ref="B3:B4"/>
    <mergeCell ref="C3:C4"/>
    <mergeCell ref="D3:D4"/>
    <mergeCell ref="E3:F3"/>
  </mergeCells>
  <pageMargins left="0.7" right="0.7" top="0.75" bottom="0.75" header="0.3" footer="0.3"/>
  <pageSetup orientation="portrait" r:id="rId1"/>
  <ignoredErrors>
    <ignoredError sqref="C13" formulaRange="1"/>
    <ignoredError sqref="B13 D13 C16:D16 C5" formulaRange="1" unlockedFormula="1"/>
    <ignoredError sqref="B16 B18 B20:D20 D5 B5 E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Major Multi-User Facilities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Sabus, Chantel L.</dc:creator>
  <cp:lastModifiedBy>Dunigan, Imani</cp:lastModifiedBy>
  <dcterms:created xsi:type="dcterms:W3CDTF">2020-02-04T15:12:12Z</dcterms:created>
  <dcterms:modified xsi:type="dcterms:W3CDTF">2020-02-07T16:22:24Z</dcterms:modified>
</cp:coreProperties>
</file>