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4D3B7EF3-57CA-4D0D-A0BF-C55B7281D34A}" xr6:coauthVersionLast="46" xr6:coauthVersionMax="46" xr10:uidLastSave="{00000000-0000-0000-0000-000000000000}"/>
  <bookViews>
    <workbookView xWindow="-110" yWindow="-110" windowWidth="19420" windowHeight="10420" tabRatio="727" xr2:uid="{00000000-000D-0000-FFFF-FFFF00000000}"/>
  </bookViews>
  <sheets>
    <sheet name="NSF PC&amp;B" sheetId="29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'NSF PC&amp;B'!$A$1:$F$25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9" l="1"/>
  <c r="F19" i="29" s="1"/>
  <c r="D19" i="29"/>
  <c r="C19" i="29"/>
  <c r="B19" i="29"/>
  <c r="F18" i="29"/>
  <c r="E18" i="29"/>
  <c r="E17" i="29"/>
  <c r="F17" i="29" s="1"/>
  <c r="B15" i="29"/>
  <c r="D14" i="29"/>
  <c r="E14" i="29" s="1"/>
  <c r="C14" i="29"/>
  <c r="F14" i="29" s="1"/>
  <c r="B14" i="29"/>
  <c r="E13" i="29"/>
  <c r="F13" i="29" s="1"/>
  <c r="F12" i="29"/>
  <c r="E12" i="29"/>
  <c r="D11" i="29"/>
  <c r="D15" i="29" s="1"/>
  <c r="C11" i="29"/>
  <c r="B11" i="29"/>
  <c r="E10" i="29"/>
  <c r="F10" i="29" s="1"/>
  <c r="E9" i="29"/>
  <c r="F9" i="29" s="1"/>
  <c r="E8" i="29"/>
  <c r="F8" i="29" s="1"/>
  <c r="F7" i="29"/>
  <c r="E7" i="29"/>
  <c r="E6" i="29"/>
  <c r="F6" i="29" s="1"/>
  <c r="F5" i="29"/>
  <c r="E5" i="29"/>
  <c r="E11" i="29" l="1"/>
  <c r="F11" i="29" s="1"/>
  <c r="C15" i="29"/>
  <c r="E15" i="29" l="1"/>
  <c r="F15" i="29" s="1"/>
</calcChain>
</file>

<file path=xl/sharedStrings.xml><?xml version="1.0" encoding="utf-8"?>
<sst xmlns="http://schemas.openxmlformats.org/spreadsheetml/2006/main" count="27" uniqueCount="27">
  <si>
    <t>Student Salary</t>
  </si>
  <si>
    <t>Awards</t>
  </si>
  <si>
    <t>Total</t>
  </si>
  <si>
    <t>(Dollars in Millions)</t>
  </si>
  <si>
    <t>Amount</t>
  </si>
  <si>
    <t>Percent</t>
  </si>
  <si>
    <t>Personnel Compensation &amp; Benefits</t>
  </si>
  <si>
    <t>Regular FTE Usage (projected)</t>
  </si>
  <si>
    <t>Student FTE Usage (projected)</t>
  </si>
  <si>
    <t>Subtotal, FTE Compensation</t>
  </si>
  <si>
    <t xml:space="preserve">Benefits </t>
  </si>
  <si>
    <t>Subtotal, Benefits</t>
  </si>
  <si>
    <t>Total, PC&amp;B</t>
  </si>
  <si>
    <t>Source of Funds</t>
  </si>
  <si>
    <r>
      <t>Administrative Cost Recoveries</t>
    </r>
    <r>
      <rPr>
        <vertAlign val="superscript"/>
        <sz val="10"/>
        <rFont val="Arial"/>
        <family val="2"/>
      </rPr>
      <t>4</t>
    </r>
  </si>
  <si>
    <t>AOAM Appropriation</t>
  </si>
  <si>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The ACR level for FY 2021 is estimated based on amount received in FY 2019.</t>
    </r>
  </si>
  <si>
    <r>
      <t>Other Compensation</t>
    </r>
    <r>
      <rPr>
        <vertAlign val="superscript"/>
        <sz val="10"/>
        <rFont val="Arial"/>
        <family val="2"/>
      </rPr>
      <t>2</t>
    </r>
  </si>
  <si>
    <r>
      <t>Other Benefits</t>
    </r>
    <r>
      <rPr>
        <vertAlign val="superscript"/>
        <sz val="10"/>
        <rFont val="Arial"/>
        <family val="2"/>
      </rPr>
      <t>3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</si>
  <si>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Includes reimbursable details to NSF and terminal leave.</t>
    </r>
  </si>
  <si>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Includes Federal Employee's Compensation Act (FECA) funding and transit subsidies. </t>
    </r>
  </si>
  <si>
    <r>
      <t>Regular FTE Base Salary</t>
    </r>
    <r>
      <rPr>
        <vertAlign val="superscript"/>
        <sz val="10"/>
        <rFont val="Arial"/>
        <family val="2"/>
      </rPr>
      <t>1</t>
    </r>
  </si>
  <si>
    <t>FY 2020 Actual</t>
  </si>
  <si>
    <t>FY 2021
Estimate</t>
  </si>
  <si>
    <t>FY 2022 Request</t>
  </si>
  <si>
    <t>Change over 
FY 2021 Estimate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</si>
  <si>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Includes full support for a 2.7 percent COLA in FY 2022 ($5.88 million).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</si>
</sst>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#,##0;\-#,##0;&quot;-&quot;??"/>
    <numFmt numFmtId="168" formatCode="0.0%;\-0.0%;&quot;-&quot;??"/>
    <numFmt numFmtId="169" formatCode="#,##0.00;\-#,##0.00;&quot;-&quot;??"/>
    <numFmt numFmtId="170" formatCode="_([$$-409]* #,##0.000000_);_([$$-409]* \(#,##0.000000\);_([$$-409]* &quot;-&quot;_);_(@_)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0" applyNumberFormat="0" applyAlignment="0" applyProtection="0"/>
    <xf numFmtId="165" fontId="35" fillId="29" borderId="21" applyNumberFormat="0" applyAlignment="0" applyProtection="0"/>
    <xf numFmtId="165" fontId="36" fillId="29" borderId="20" applyNumberFormat="0" applyAlignment="0" applyProtection="0"/>
    <xf numFmtId="165" fontId="37" fillId="0" borderId="22" applyNumberFormat="0" applyFill="0" applyAlignment="0" applyProtection="0"/>
    <xf numFmtId="165" fontId="38" fillId="30" borderId="23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2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2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3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44" fillId="55" borderId="25">
      <alignment horizontal="right"/>
    </xf>
    <xf numFmtId="165" fontId="44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5" fillId="57" borderId="26">
      <alignment horizontal="center" vertical="center"/>
    </xf>
    <xf numFmtId="49" fontId="23" fillId="58" borderId="29">
      <alignment horizontal="center" vertical="center"/>
    </xf>
    <xf numFmtId="165" fontId="46" fillId="0" borderId="16">
      <alignment horizontal="center" vertical="center"/>
    </xf>
    <xf numFmtId="165" fontId="47" fillId="59" borderId="30">
      <alignment horizontal="center" vertical="center" textRotation="90" wrapText="1"/>
    </xf>
    <xf numFmtId="165" fontId="48" fillId="0" borderId="27">
      <alignment horizontal="left" wrapText="1"/>
    </xf>
    <xf numFmtId="165" fontId="48" fillId="0" borderId="27">
      <alignment horizontal="left" wrapText="1"/>
    </xf>
    <xf numFmtId="165" fontId="48" fillId="58" borderId="27">
      <alignment horizontal="left" wrapText="1"/>
    </xf>
    <xf numFmtId="165" fontId="48" fillId="58" borderId="27">
      <alignment horizontal="left" wrapText="1"/>
    </xf>
    <xf numFmtId="165" fontId="49" fillId="59" borderId="0">
      <alignment horizontal="center"/>
    </xf>
    <xf numFmtId="165" fontId="48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5" fillId="57" borderId="28">
      <alignment horizontal="center" vertical="center"/>
    </xf>
    <xf numFmtId="165" fontId="50" fillId="58" borderId="29">
      <alignment horizontal="center" vertical="center"/>
    </xf>
    <xf numFmtId="165" fontId="51" fillId="0" borderId="0">
      <alignment horizontal="left" vertical="top" wrapText="1"/>
    </xf>
    <xf numFmtId="165" fontId="52" fillId="56" borderId="31">
      <alignment horizontal="left" vertical="top" wrapText="1" indent="8"/>
    </xf>
    <xf numFmtId="165" fontId="50" fillId="0" borderId="0">
      <alignment horizontal="left" indent="5"/>
    </xf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3" fillId="0" borderId="0">
      <protection locked="0"/>
    </xf>
    <xf numFmtId="6" fontId="54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3" fillId="0" borderId="0">
      <protection locked="0"/>
    </xf>
    <xf numFmtId="164" fontId="53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53" fillId="0" borderId="0">
      <protection locked="0"/>
    </xf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5" fillId="0" borderId="0" applyNumberFormat="0" applyFill="0" applyBorder="0" applyAlignment="0" applyProtection="0">
      <alignment vertical="top"/>
      <protection locked="0"/>
    </xf>
    <xf numFmtId="165" fontId="43" fillId="0" borderId="0" applyNumberFormat="0" applyFill="0" applyBorder="0" applyAlignment="0" applyProtection="0">
      <alignment vertical="top"/>
      <protection locked="0"/>
    </xf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52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6" fillId="0" borderId="1">
      <alignment horizontal="center"/>
    </xf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9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1" fillId="0" borderId="17" applyNumberFormat="0" applyFill="0" applyAlignment="0" applyProtection="0"/>
    <xf numFmtId="165" fontId="62" fillId="0" borderId="18" applyNumberFormat="0" applyFill="0" applyAlignment="0" applyProtection="0"/>
    <xf numFmtId="165" fontId="63" fillId="0" borderId="19" applyNumberFormat="0" applyFill="0" applyAlignment="0" applyProtection="0"/>
    <xf numFmtId="165" fontId="63" fillId="0" borderId="0" applyNumberFormat="0" applyFill="0" applyBorder="0" applyAlignment="0" applyProtection="0"/>
    <xf numFmtId="165" fontId="64" fillId="25" borderId="0" applyNumberFormat="0" applyBorder="0" applyAlignment="0" applyProtection="0"/>
    <xf numFmtId="165" fontId="65" fillId="26" borderId="0" applyNumberFormat="0" applyBorder="0" applyAlignment="0" applyProtection="0"/>
    <xf numFmtId="165" fontId="66" fillId="27" borderId="0" applyNumberFormat="0" applyBorder="0" applyAlignment="0" applyProtection="0"/>
    <xf numFmtId="165" fontId="67" fillId="28" borderId="20" applyNumberFormat="0" applyAlignment="0" applyProtection="0"/>
    <xf numFmtId="165" fontId="68" fillId="29" borderId="21" applyNumberFormat="0" applyAlignment="0" applyProtection="0"/>
    <xf numFmtId="165" fontId="69" fillId="29" borderId="20" applyNumberFormat="0" applyAlignment="0" applyProtection="0"/>
    <xf numFmtId="165" fontId="70" fillId="0" borderId="22" applyNumberFormat="0" applyFill="0" applyAlignment="0" applyProtection="0"/>
    <xf numFmtId="165" fontId="71" fillId="30" borderId="23" applyNumberFormat="0" applyAlignment="0" applyProtection="0"/>
    <xf numFmtId="165" fontId="60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3" fillId="0" borderId="24" applyNumberFormat="0" applyFill="0" applyAlignment="0" applyProtection="0"/>
    <xf numFmtId="165" fontId="74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4" fillId="34" borderId="0" applyNumberFormat="0" applyBorder="0" applyAlignment="0" applyProtection="0"/>
    <xf numFmtId="165" fontId="74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4" fillId="38" borderId="0" applyNumberFormat="0" applyBorder="0" applyAlignment="0" applyProtection="0"/>
    <xf numFmtId="165" fontId="74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4" fillId="42" borderId="0" applyNumberFormat="0" applyBorder="0" applyAlignment="0" applyProtection="0"/>
    <xf numFmtId="165" fontId="74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4" fillId="46" borderId="0" applyNumberFormat="0" applyBorder="0" applyAlignment="0" applyProtection="0"/>
    <xf numFmtId="165" fontId="74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4" fillId="50" borderId="0" applyNumberFormat="0" applyBorder="0" applyAlignment="0" applyProtection="0"/>
    <xf numFmtId="165" fontId="74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4" fillId="54" borderId="0" applyNumberFormat="0" applyBorder="0" applyAlignment="0" applyProtection="0"/>
    <xf numFmtId="165" fontId="75" fillId="0" borderId="0" applyNumberFormat="0" applyFill="0" applyBorder="0" applyAlignment="0" applyProtection="0"/>
    <xf numFmtId="165" fontId="76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7" fillId="0" borderId="0" applyNumberFormat="0" applyFill="0" applyBorder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0" applyNumberFormat="0" applyAlignment="0" applyProtection="0"/>
    <xf numFmtId="165" fontId="35" fillId="29" borderId="21" applyNumberFormat="0" applyAlignment="0" applyProtection="0"/>
    <xf numFmtId="165" fontId="36" fillId="29" borderId="20" applyNumberFormat="0" applyAlignment="0" applyProtection="0"/>
    <xf numFmtId="165" fontId="37" fillId="0" borderId="22" applyNumberFormat="0" applyFill="0" applyAlignment="0" applyProtection="0"/>
    <xf numFmtId="165" fontId="38" fillId="30" borderId="23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2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2" fillId="54" borderId="0" applyNumberFormat="0" applyBorder="0" applyAlignment="0" applyProtection="0"/>
    <xf numFmtId="0" fontId="1" fillId="0" borderId="0"/>
  </cellStyleXfs>
  <cellXfs count="72">
    <xf numFmtId="165" fontId="0" fillId="0" borderId="0" xfId="0"/>
    <xf numFmtId="165" fontId="25" fillId="0" borderId="0" xfId="0" applyFont="1" applyAlignment="1">
      <alignment vertical="top"/>
    </xf>
    <xf numFmtId="165" fontId="25" fillId="0" borderId="0" xfId="0" applyFont="1"/>
    <xf numFmtId="165" fontId="25" fillId="0" borderId="0" xfId="0" applyFont="1" applyBorder="1"/>
    <xf numFmtId="4" fontId="57" fillId="0" borderId="0" xfId="0" applyNumberFormat="1" applyFont="1" applyAlignment="1">
      <alignment horizontal="left"/>
    </xf>
    <xf numFmtId="165" fontId="57" fillId="0" borderId="0" xfId="0" applyFont="1" applyAlignment="1">
      <alignment vertical="center"/>
    </xf>
    <xf numFmtId="168" fontId="3" fillId="0" borderId="0" xfId="6080" applyNumberFormat="1" applyFont="1" applyFill="1" applyBorder="1" applyAlignment="1">
      <alignment horizontal="right" vertical="top"/>
    </xf>
    <xf numFmtId="165" fontId="57" fillId="0" borderId="0" xfId="0" applyFont="1" applyAlignment="1">
      <alignment vertical="center" wrapText="1"/>
    </xf>
    <xf numFmtId="165" fontId="3" fillId="0" borderId="2" xfId="0" applyFont="1" applyFill="1" applyBorder="1" applyAlignment="1">
      <alignment horizontal="right" wrapText="1"/>
    </xf>
    <xf numFmtId="170" fontId="25" fillId="0" borderId="0" xfId="0" applyNumberFormat="1" applyFont="1" applyAlignment="1">
      <alignment vertical="top"/>
    </xf>
    <xf numFmtId="166" fontId="25" fillId="61" borderId="0" xfId="0" applyNumberFormat="1" applyFont="1" applyFill="1" applyBorder="1" applyAlignment="1">
      <alignment vertical="top"/>
    </xf>
    <xf numFmtId="166" fontId="3" fillId="0" borderId="33" xfId="0" applyNumberFormat="1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Fill="1" applyBorder="1" applyAlignment="1">
      <alignment vertical="top"/>
    </xf>
    <xf numFmtId="166" fontId="23" fillId="0" borderId="33" xfId="0" applyNumberFormat="1" applyFont="1" applyFill="1" applyBorder="1" applyAlignment="1">
      <alignment vertical="top"/>
    </xf>
    <xf numFmtId="166" fontId="23" fillId="0" borderId="34" xfId="0" applyNumberFormat="1" applyFont="1" applyFill="1" applyBorder="1" applyAlignment="1">
      <alignment vertical="top"/>
    </xf>
    <xf numFmtId="166" fontId="23" fillId="0" borderId="15" xfId="0" applyNumberFormat="1" applyFont="1" applyFill="1" applyBorder="1" applyAlignment="1">
      <alignment vertical="top"/>
    </xf>
    <xf numFmtId="3" fontId="25" fillId="0" borderId="0" xfId="0" applyNumberFormat="1" applyFont="1" applyBorder="1" applyAlignment="1">
      <alignment vertical="top"/>
    </xf>
    <xf numFmtId="3" fontId="25" fillId="0" borderId="16" xfId="0" applyNumberFormat="1" applyFont="1" applyBorder="1" applyAlignment="1">
      <alignment vertical="top"/>
    </xf>
    <xf numFmtId="49" fontId="3" fillId="0" borderId="33" xfId="159" applyNumberFormat="1" applyFont="1" applyBorder="1" applyAlignment="1">
      <alignment vertical="top"/>
    </xf>
    <xf numFmtId="3" fontId="25" fillId="61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33" xfId="0" applyNumberFormat="1" applyFont="1" applyFill="1" applyBorder="1" applyAlignment="1">
      <alignment vertical="top"/>
    </xf>
    <xf numFmtId="168" fontId="3" fillId="0" borderId="33" xfId="0" applyNumberFormat="1" applyFont="1" applyBorder="1" applyAlignment="1">
      <alignment horizontal="right" vertical="top"/>
    </xf>
    <xf numFmtId="49" fontId="3" fillId="0" borderId="16" xfId="159" applyNumberFormat="1" applyFont="1" applyBorder="1" applyAlignment="1">
      <alignment vertical="top"/>
    </xf>
    <xf numFmtId="3" fontId="25" fillId="0" borderId="16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horizontal="right" vertical="top"/>
    </xf>
    <xf numFmtId="167" fontId="3" fillId="0" borderId="16" xfId="0" applyNumberFormat="1" applyFont="1" applyFill="1" applyBorder="1" applyAlignment="1">
      <alignment vertical="top"/>
    </xf>
    <xf numFmtId="168" fontId="24" fillId="0" borderId="16" xfId="0" applyNumberFormat="1" applyFont="1" applyBorder="1" applyAlignment="1">
      <alignment horizontal="right" vertical="top"/>
    </xf>
    <xf numFmtId="165" fontId="26" fillId="0" borderId="0" xfId="0" applyFont="1" applyAlignment="1">
      <alignment vertical="top"/>
    </xf>
    <xf numFmtId="49" fontId="3" fillId="0" borderId="0" xfId="159" applyNumberFormat="1" applyFont="1" applyBorder="1" applyAlignment="1">
      <alignment horizontal="left" vertical="top"/>
    </xf>
    <xf numFmtId="4" fontId="25" fillId="61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vertical="top"/>
    </xf>
    <xf numFmtId="49" fontId="3" fillId="0" borderId="2" xfId="159" applyNumberFormat="1" applyFont="1" applyBorder="1" applyAlignment="1">
      <alignment horizontal="left" vertical="top"/>
    </xf>
    <xf numFmtId="4" fontId="3" fillId="0" borderId="2" xfId="0" applyNumberFormat="1" applyFont="1" applyBorder="1" applyAlignment="1">
      <alignment vertical="top"/>
    </xf>
    <xf numFmtId="168" fontId="3" fillId="0" borderId="2" xfId="6080" applyNumberFormat="1" applyFont="1" applyFill="1" applyBorder="1" applyAlignment="1">
      <alignment horizontal="right" vertical="top"/>
    </xf>
    <xf numFmtId="49" fontId="23" fillId="0" borderId="33" xfId="159" applyNumberFormat="1" applyFont="1" applyBorder="1" applyAlignment="1">
      <alignment vertical="top"/>
    </xf>
    <xf numFmtId="166" fontId="23" fillId="61" borderId="33" xfId="0" applyNumberFormat="1" applyFont="1" applyFill="1" applyBorder="1" applyAlignment="1">
      <alignment horizontal="right" vertical="top"/>
    </xf>
    <xf numFmtId="166" fontId="23" fillId="0" borderId="33" xfId="0" applyNumberFormat="1" applyFont="1" applyFill="1" applyBorder="1" applyAlignment="1">
      <alignment horizontal="right" vertical="top"/>
    </xf>
    <xf numFmtId="168" fontId="23" fillId="0" borderId="33" xfId="6080" applyNumberFormat="1" applyFont="1" applyFill="1" applyBorder="1" applyAlignment="1">
      <alignment horizontal="right" vertical="top"/>
    </xf>
    <xf numFmtId="4" fontId="3" fillId="0" borderId="2" xfId="0" applyNumberFormat="1" applyFont="1" applyFill="1" applyBorder="1" applyAlignment="1">
      <alignment vertical="top"/>
    </xf>
    <xf numFmtId="49" fontId="23" fillId="0" borderId="34" xfId="159" applyNumberFormat="1" applyFont="1" applyBorder="1" applyAlignment="1">
      <alignment vertical="top"/>
    </xf>
    <xf numFmtId="166" fontId="23" fillId="61" borderId="34" xfId="0" applyNumberFormat="1" applyFont="1" applyFill="1" applyBorder="1" applyAlignment="1">
      <alignment horizontal="right" vertical="top"/>
    </xf>
    <xf numFmtId="166" fontId="23" fillId="0" borderId="34" xfId="0" applyNumberFormat="1" applyFont="1" applyFill="1" applyBorder="1" applyAlignment="1">
      <alignment horizontal="right" vertical="top"/>
    </xf>
    <xf numFmtId="168" fontId="23" fillId="0" borderId="34" xfId="6080" applyNumberFormat="1" applyFont="1" applyFill="1" applyBorder="1" applyAlignment="1">
      <alignment horizontal="right" vertical="top"/>
    </xf>
    <xf numFmtId="49" fontId="23" fillId="0" borderId="0" xfId="159" applyNumberFormat="1" applyFont="1" applyBorder="1" applyAlignment="1">
      <alignment vertical="top"/>
    </xf>
    <xf numFmtId="4" fontId="23" fillId="61" borderId="0" xfId="0" applyNumberFormat="1" applyFont="1" applyFill="1" applyBorder="1" applyAlignment="1">
      <alignment horizontal="right" vertical="top"/>
    </xf>
    <xf numFmtId="166" fontId="23" fillId="0" borderId="0" xfId="0" applyNumberFormat="1" applyFont="1" applyFill="1" applyBorder="1" applyAlignment="1">
      <alignment horizontal="right" vertical="top"/>
    </xf>
    <xf numFmtId="4" fontId="23" fillId="0" borderId="0" xfId="0" applyNumberFormat="1" applyFont="1" applyFill="1" applyBorder="1" applyAlignment="1">
      <alignment horizontal="right" vertical="top"/>
    </xf>
    <xf numFmtId="169" fontId="23" fillId="0" borderId="35" xfId="0" applyNumberFormat="1" applyFont="1" applyFill="1" applyBorder="1" applyAlignment="1">
      <alignment vertical="top"/>
    </xf>
    <xf numFmtId="168" fontId="23" fillId="0" borderId="0" xfId="6080" applyNumberFormat="1" applyFont="1" applyFill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/>
    </xf>
    <xf numFmtId="167" fontId="3" fillId="0" borderId="2" xfId="0" applyNumberFormat="1" applyFont="1" applyFill="1" applyBorder="1" applyAlignment="1">
      <alignment vertical="top"/>
    </xf>
    <xf numFmtId="4" fontId="3" fillId="0" borderId="2" xfId="6080" applyNumberFormat="1" applyFont="1" applyFill="1" applyBorder="1" applyAlignment="1">
      <alignment horizontal="right" vertical="top"/>
    </xf>
    <xf numFmtId="4" fontId="25" fillId="0" borderId="0" xfId="0" applyNumberFormat="1" applyFont="1" applyAlignment="1">
      <alignment horizontal="left" vertical="top"/>
    </xf>
    <xf numFmtId="49" fontId="23" fillId="0" borderId="1" xfId="0" applyNumberFormat="1" applyFont="1" applyBorder="1" applyAlignment="1">
      <alignment vertical="top"/>
    </xf>
    <xf numFmtId="166" fontId="23" fillId="0" borderId="1" xfId="0" applyNumberFormat="1" applyFont="1" applyFill="1" applyBorder="1" applyAlignment="1">
      <alignment horizontal="right" vertical="top"/>
    </xf>
    <xf numFmtId="166" fontId="23" fillId="0" borderId="1" xfId="0" applyNumberFormat="1" applyFont="1" applyFill="1" applyBorder="1" applyAlignment="1">
      <alignment vertical="top"/>
    </xf>
    <xf numFmtId="168" fontId="23" fillId="0" borderId="1" xfId="6080" applyNumberFormat="1" applyFont="1" applyFill="1" applyBorder="1" applyAlignment="1">
      <alignment horizontal="right" vertical="top"/>
    </xf>
    <xf numFmtId="0" fontId="58" fillId="0" borderId="0" xfId="159" applyNumberFormat="1" applyFont="1" applyFill="1" applyAlignment="1">
      <alignment horizontal="justify" vertical="top" wrapText="1"/>
    </xf>
    <xf numFmtId="165" fontId="25" fillId="0" borderId="32" xfId="0" applyFont="1" applyBorder="1" applyAlignment="1">
      <alignment horizontal="right" wrapText="1"/>
    </xf>
    <xf numFmtId="165" fontId="25" fillId="0" borderId="2" xfId="0" applyFont="1" applyBorder="1" applyAlignment="1">
      <alignment horizontal="right" wrapText="1"/>
    </xf>
    <xf numFmtId="165" fontId="25" fillId="0" borderId="32" xfId="0" applyFont="1" applyFill="1" applyBorder="1" applyAlignment="1">
      <alignment horizontal="right" wrapText="1"/>
    </xf>
    <xf numFmtId="165" fontId="25" fillId="0" borderId="2" xfId="0" applyFont="1" applyFill="1" applyBorder="1" applyAlignment="1">
      <alignment horizontal="right" wrapText="1"/>
    </xf>
    <xf numFmtId="165" fontId="3" fillId="0" borderId="32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  <xf numFmtId="165" fontId="23" fillId="0" borderId="0" xfId="0" applyFont="1" applyAlignment="1">
      <alignment horizontal="center" vertical="center"/>
    </xf>
    <xf numFmtId="165" fontId="3" fillId="0" borderId="1" xfId="0" applyFont="1" applyBorder="1" applyAlignment="1">
      <alignment horizontal="center" vertical="center"/>
    </xf>
    <xf numFmtId="0" fontId="58" fillId="61" borderId="0" xfId="159" applyNumberFormat="1" applyFont="1" applyFill="1" applyAlignment="1">
      <alignment horizontal="justify" vertical="top"/>
    </xf>
    <xf numFmtId="165" fontId="25" fillId="0" borderId="0" xfId="0" applyFont="1" applyBorder="1" applyAlignment="1">
      <alignment horizontal="right" wrapText="1"/>
    </xf>
    <xf numFmtId="165" fontId="3" fillId="0" borderId="32" xfId="0" applyFont="1" applyFill="1" applyBorder="1" applyAlignment="1">
      <alignment horizontal="center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FFFF99"/>
      <color rgb="FFFF99CC"/>
      <color rgb="FFFFFFFF"/>
      <color rgb="FFFFCCCC"/>
      <color rgb="FFCCFFFF"/>
      <color rgb="FFCCCCFF"/>
      <color rgb="FFCC99FF"/>
      <color rgb="FFFFCC99"/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26"/>
  <sheetViews>
    <sheetView showGridLines="0" tabSelected="1" workbookViewId="0">
      <selection sqref="A1:F1"/>
    </sheetView>
  </sheetViews>
  <sheetFormatPr defaultColWidth="8.81640625" defaultRowHeight="12.5" x14ac:dyDescent="0.25"/>
  <cols>
    <col min="1" max="1" width="28.6328125" style="2" customWidth="1"/>
    <col min="2" max="3" width="8.6328125" style="2" customWidth="1"/>
    <col min="4" max="6" width="8.6328125" style="3" customWidth="1"/>
    <col min="7" max="7" width="20.26953125" style="2" customWidth="1"/>
    <col min="8" max="9" width="12.7265625" style="2" bestFit="1" customWidth="1"/>
    <col min="10" max="10" width="8.81640625" style="2"/>
    <col min="11" max="11" width="11.1796875" style="2" customWidth="1"/>
    <col min="12" max="12" width="8.81640625" style="2"/>
    <col min="13" max="13" width="5.1796875" style="2" customWidth="1"/>
    <col min="14" max="16384" width="8.81640625" style="2"/>
  </cols>
  <sheetData>
    <row r="1" spans="1:9" ht="14.5" customHeight="1" x14ac:dyDescent="0.25">
      <c r="A1" s="67" t="s">
        <v>6</v>
      </c>
      <c r="B1" s="67"/>
      <c r="C1" s="67"/>
      <c r="D1" s="67"/>
      <c r="E1" s="67"/>
      <c r="F1" s="67"/>
    </row>
    <row r="2" spans="1:9" ht="14.5" customHeight="1" thickBot="1" x14ac:dyDescent="0.3">
      <c r="A2" s="68" t="s">
        <v>3</v>
      </c>
      <c r="B2" s="68"/>
      <c r="C2" s="68"/>
      <c r="D2" s="68"/>
      <c r="E2" s="68"/>
      <c r="F2" s="68"/>
    </row>
    <row r="3" spans="1:9" ht="27" customHeight="1" x14ac:dyDescent="0.25">
      <c r="A3" s="70"/>
      <c r="B3" s="61" t="s">
        <v>22</v>
      </c>
      <c r="C3" s="63" t="s">
        <v>23</v>
      </c>
      <c r="D3" s="65" t="s">
        <v>24</v>
      </c>
      <c r="E3" s="71" t="s">
        <v>25</v>
      </c>
      <c r="F3" s="71"/>
    </row>
    <row r="4" spans="1:9" ht="14.5" customHeight="1" x14ac:dyDescent="0.25">
      <c r="A4" s="62"/>
      <c r="B4" s="62"/>
      <c r="C4" s="64"/>
      <c r="D4" s="66"/>
      <c r="E4" s="8" t="s">
        <v>4</v>
      </c>
      <c r="F4" s="8" t="s">
        <v>5</v>
      </c>
    </row>
    <row r="5" spans="1:9" s="1" customFormat="1" ht="14.5" customHeight="1" x14ac:dyDescent="0.35">
      <c r="A5" s="19" t="s">
        <v>7</v>
      </c>
      <c r="B5" s="20">
        <v>1313.56</v>
      </c>
      <c r="C5" s="17">
        <v>1330</v>
      </c>
      <c r="D5" s="21">
        <v>1430</v>
      </c>
      <c r="E5" s="22">
        <f>D5-C5</f>
        <v>100</v>
      </c>
      <c r="F5" s="23">
        <f>IF(C5=0,"N/A",E5/C5)</f>
        <v>7.5187969924812026E-2</v>
      </c>
    </row>
    <row r="6" spans="1:9" s="29" customFormat="1" ht="14.5" customHeight="1" thickBot="1" x14ac:dyDescent="0.4">
      <c r="A6" s="24" t="s">
        <v>8</v>
      </c>
      <c r="B6" s="25">
        <v>19.7</v>
      </c>
      <c r="C6" s="18">
        <v>42</v>
      </c>
      <c r="D6" s="26">
        <v>42</v>
      </c>
      <c r="E6" s="27">
        <f t="shared" ref="E6:E15" si="0">D6-C6</f>
        <v>0</v>
      </c>
      <c r="F6" s="28">
        <f t="shared" ref="F6:F15" si="1">IF(C6=0,"N/A",E6/C6)</f>
        <v>0</v>
      </c>
    </row>
    <row r="7" spans="1:9" s="1" customFormat="1" ht="15" customHeight="1" thickTop="1" x14ac:dyDescent="0.35">
      <c r="A7" s="30" t="s">
        <v>21</v>
      </c>
      <c r="B7" s="10">
        <v>190.125788</v>
      </c>
      <c r="C7" s="11">
        <v>195.33599999999998</v>
      </c>
      <c r="D7" s="12">
        <v>219.54300000000001</v>
      </c>
      <c r="E7" s="13">
        <f t="shared" si="0"/>
        <v>24.207000000000022</v>
      </c>
      <c r="F7" s="6">
        <f t="shared" si="1"/>
        <v>0.12392492935250043</v>
      </c>
      <c r="G7" s="9"/>
      <c r="H7" s="9"/>
      <c r="I7" s="9"/>
    </row>
    <row r="8" spans="1:9" s="1" customFormat="1" ht="14.5" customHeight="1" x14ac:dyDescent="0.35">
      <c r="A8" s="30" t="s">
        <v>0</v>
      </c>
      <c r="B8" s="31">
        <v>0.92362599999999995</v>
      </c>
      <c r="C8" s="31">
        <v>2.0069999999999997</v>
      </c>
      <c r="D8" s="32">
        <v>2.1549999999999998</v>
      </c>
      <c r="E8" s="33">
        <f t="shared" si="0"/>
        <v>0.14800000000000013</v>
      </c>
      <c r="F8" s="6">
        <f t="shared" si="1"/>
        <v>7.374190333831597E-2</v>
      </c>
    </row>
    <row r="9" spans="1:9" s="1" customFormat="1" ht="15" customHeight="1" x14ac:dyDescent="0.35">
      <c r="A9" s="30" t="s">
        <v>17</v>
      </c>
      <c r="B9" s="31">
        <v>1.934264</v>
      </c>
      <c r="C9" s="31">
        <v>2.6</v>
      </c>
      <c r="D9" s="32">
        <v>2.7800000000000002</v>
      </c>
      <c r="E9" s="33">
        <f t="shared" si="0"/>
        <v>0.18000000000000016</v>
      </c>
      <c r="F9" s="6">
        <f t="shared" si="1"/>
        <v>6.923076923076929E-2</v>
      </c>
    </row>
    <row r="10" spans="1:9" s="1" customFormat="1" ht="14.5" customHeight="1" x14ac:dyDescent="0.35">
      <c r="A10" s="34" t="s">
        <v>1</v>
      </c>
      <c r="B10" s="31">
        <v>2.4145940000000001</v>
      </c>
      <c r="C10" s="31">
        <v>7.3190000000000008</v>
      </c>
      <c r="D10" s="32">
        <v>8.64</v>
      </c>
      <c r="E10" s="35">
        <f t="shared" si="0"/>
        <v>1.3209999999999997</v>
      </c>
      <c r="F10" s="36">
        <f t="shared" si="1"/>
        <v>0.18048913786036339</v>
      </c>
    </row>
    <row r="11" spans="1:9" s="1" customFormat="1" ht="14.5" customHeight="1" x14ac:dyDescent="0.35">
      <c r="A11" s="37" t="s">
        <v>9</v>
      </c>
      <c r="B11" s="38">
        <f>SUM(B7:B10)</f>
        <v>195.39827200000002</v>
      </c>
      <c r="C11" s="14">
        <f>SUM(C7:C10)</f>
        <v>207.26199999999997</v>
      </c>
      <c r="D11" s="39">
        <f>SUM(D7:D10)</f>
        <v>233.11799999999999</v>
      </c>
      <c r="E11" s="39">
        <f t="shared" si="0"/>
        <v>25.856000000000023</v>
      </c>
      <c r="F11" s="40">
        <f t="shared" si="1"/>
        <v>0.12475031602512775</v>
      </c>
    </row>
    <row r="12" spans="1:9" s="1" customFormat="1" ht="14.5" customHeight="1" x14ac:dyDescent="0.35">
      <c r="A12" s="30" t="s">
        <v>10</v>
      </c>
      <c r="B12" s="31">
        <v>59.523052</v>
      </c>
      <c r="C12" s="31">
        <v>65.180000000000007</v>
      </c>
      <c r="D12" s="32">
        <v>77.423000000000002</v>
      </c>
      <c r="E12" s="33">
        <f t="shared" si="0"/>
        <v>12.242999999999995</v>
      </c>
      <c r="F12" s="6">
        <f t="shared" si="1"/>
        <v>0.18783369131635461</v>
      </c>
      <c r="G12" s="9"/>
      <c r="H12" s="9"/>
      <c r="I12" s="9"/>
    </row>
    <row r="13" spans="1:9" s="1" customFormat="1" ht="15" customHeight="1" x14ac:dyDescent="0.35">
      <c r="A13" s="34" t="s">
        <v>18</v>
      </c>
      <c r="B13" s="31">
        <v>1.4303460000000001</v>
      </c>
      <c r="C13" s="31">
        <v>0.54</v>
      </c>
      <c r="D13" s="32">
        <v>1.2669999999999999</v>
      </c>
      <c r="E13" s="41">
        <f t="shared" si="0"/>
        <v>0.72699999999999987</v>
      </c>
      <c r="F13" s="36">
        <f t="shared" si="1"/>
        <v>1.3462962962962959</v>
      </c>
    </row>
    <row r="14" spans="1:9" s="1" customFormat="1" ht="14.5" customHeight="1" thickBot="1" x14ac:dyDescent="0.4">
      <c r="A14" s="37" t="s">
        <v>11</v>
      </c>
      <c r="B14" s="38">
        <f>SUM(B12:B13)</f>
        <v>60.953398</v>
      </c>
      <c r="C14" s="14">
        <f>SUM(C12:C13)</f>
        <v>65.720000000000013</v>
      </c>
      <c r="D14" s="39">
        <f>SUM(D12:D13)</f>
        <v>78.69</v>
      </c>
      <c r="E14" s="39">
        <f t="shared" si="0"/>
        <v>12.969999999999985</v>
      </c>
      <c r="F14" s="40">
        <f t="shared" si="1"/>
        <v>0.19735240413877028</v>
      </c>
    </row>
    <row r="15" spans="1:9" s="1" customFormat="1" ht="14.5" customHeight="1" thickBot="1" x14ac:dyDescent="0.4">
      <c r="A15" s="42" t="s">
        <v>12</v>
      </c>
      <c r="B15" s="43">
        <f>B11+B14</f>
        <v>256.35167000000001</v>
      </c>
      <c r="C15" s="15">
        <f>C11+C14</f>
        <v>272.98199999999997</v>
      </c>
      <c r="D15" s="44">
        <f>D11+D14</f>
        <v>311.80799999999999</v>
      </c>
      <c r="E15" s="15">
        <f t="shared" si="0"/>
        <v>38.826000000000022</v>
      </c>
      <c r="F15" s="45">
        <f t="shared" si="1"/>
        <v>0.14222915796645944</v>
      </c>
    </row>
    <row r="16" spans="1:9" s="1" customFormat="1" ht="14.5" customHeight="1" thickTop="1" x14ac:dyDescent="0.35">
      <c r="A16" s="46" t="s">
        <v>13</v>
      </c>
      <c r="B16" s="47"/>
      <c r="C16" s="48"/>
      <c r="D16" s="49"/>
      <c r="E16" s="50"/>
      <c r="F16" s="51"/>
    </row>
    <row r="17" spans="1:21" s="1" customFormat="1" ht="14.5" customHeight="1" x14ac:dyDescent="0.35">
      <c r="A17" s="30" t="s">
        <v>15</v>
      </c>
      <c r="B17" s="10">
        <v>250.21362200000004</v>
      </c>
      <c r="C17" s="12">
        <v>268.79199999999997</v>
      </c>
      <c r="D17" s="12">
        <v>311.80799999999999</v>
      </c>
      <c r="E17" s="13">
        <f>D17-C17</f>
        <v>43.01600000000002</v>
      </c>
      <c r="F17" s="6">
        <f>IF(C17=0,"N/A",E17/C17)</f>
        <v>0.1600345248370488</v>
      </c>
    </row>
    <row r="18" spans="1:21" s="1" customFormat="1" ht="15" customHeight="1" x14ac:dyDescent="0.35">
      <c r="A18" s="34" t="s">
        <v>14</v>
      </c>
      <c r="B18" s="52">
        <v>6.1380480000000004</v>
      </c>
      <c r="C18" s="52">
        <v>4.1900000000000004</v>
      </c>
      <c r="D18" s="53">
        <v>0</v>
      </c>
      <c r="E18" s="54">
        <f>D18-C18</f>
        <v>-4.1900000000000004</v>
      </c>
      <c r="F18" s="36">
        <f>IF(C18=0,"N/A",E18/C18)</f>
        <v>-1</v>
      </c>
      <c r="H18" s="55"/>
    </row>
    <row r="19" spans="1:21" s="1" customFormat="1" ht="14.5" customHeight="1" thickBot="1" x14ac:dyDescent="0.4">
      <c r="A19" s="56" t="s">
        <v>2</v>
      </c>
      <c r="B19" s="57">
        <f>SUM(B17:B18)</f>
        <v>256.35167000000007</v>
      </c>
      <c r="C19" s="16">
        <f>SUM(C17:C18)</f>
        <v>272.98199999999997</v>
      </c>
      <c r="D19" s="57">
        <f>SUM(D17:D18)</f>
        <v>311.80799999999999</v>
      </c>
      <c r="E19" s="58">
        <f>D19-C19</f>
        <v>38.826000000000022</v>
      </c>
      <c r="F19" s="59">
        <f>IF(C19=0,"N/A",E19/C19)</f>
        <v>0.14222915796645944</v>
      </c>
      <c r="H19" s="55"/>
    </row>
    <row r="20" spans="1:21" s="5" customFormat="1" ht="14" customHeight="1" x14ac:dyDescent="0.35">
      <c r="A20" s="60" t="s">
        <v>26</v>
      </c>
      <c r="B20" s="60"/>
      <c r="C20" s="60"/>
      <c r="D20" s="60"/>
      <c r="E20" s="60"/>
      <c r="F20" s="60"/>
    </row>
    <row r="21" spans="1:21" s="7" customFormat="1" ht="14" customHeight="1" x14ac:dyDescent="0.35">
      <c r="A21" s="69" t="s">
        <v>19</v>
      </c>
      <c r="B21" s="69"/>
      <c r="C21" s="69"/>
      <c r="D21" s="69"/>
      <c r="E21" s="69"/>
      <c r="F21" s="69"/>
    </row>
    <row r="22" spans="1:21" s="5" customFormat="1" ht="14" customHeight="1" x14ac:dyDescent="0.35">
      <c r="A22" s="60" t="s">
        <v>20</v>
      </c>
      <c r="B22" s="60"/>
      <c r="C22" s="60"/>
      <c r="D22" s="60"/>
      <c r="E22" s="60"/>
      <c r="F22" s="60"/>
    </row>
    <row r="23" spans="1:21" s="5" customFormat="1" ht="14" customHeight="1" x14ac:dyDescent="0.35">
      <c r="A23" s="60" t="s">
        <v>16</v>
      </c>
      <c r="B23" s="60"/>
      <c r="C23" s="60"/>
      <c r="D23" s="60"/>
      <c r="E23" s="60"/>
      <c r="F23" s="60"/>
    </row>
    <row r="24" spans="1:21" x14ac:dyDescent="0.25"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5">
      <c r="D25" s="2"/>
      <c r="E25" s="2"/>
      <c r="F25" s="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D26" s="2"/>
      <c r="E26" s="2"/>
      <c r="F26" s="2"/>
    </row>
  </sheetData>
  <mergeCells count="11">
    <mergeCell ref="A23:F23"/>
    <mergeCell ref="B3:B4"/>
    <mergeCell ref="C3:C4"/>
    <mergeCell ref="D3:D4"/>
    <mergeCell ref="A1:F1"/>
    <mergeCell ref="A2:F2"/>
    <mergeCell ref="A21:F21"/>
    <mergeCell ref="A22:F22"/>
    <mergeCell ref="A20:F20"/>
    <mergeCell ref="A3:A4"/>
    <mergeCell ref="E3:F3"/>
  </mergeCells>
  <printOptions horizontalCentered="1"/>
  <pageMargins left="0.7" right="0.7" top="0.75" bottom="0.75" header="0.3" footer="0.3"/>
  <pageSetup orientation="portrait" r:id="rId1"/>
  <ignoredErrors>
    <ignoredError sqref="B11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PC&amp;B</vt:lpstr>
      <vt:lpstr>'NSF PC&amp;B'!Print_Area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2019-02-25T18:55:57Z</cp:lastPrinted>
  <dcterms:created xsi:type="dcterms:W3CDTF">2014-03-20T19:20:58Z</dcterms:created>
  <dcterms:modified xsi:type="dcterms:W3CDTF">2021-05-26T15:00:41Z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