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81D31284-22DF-47FB-8179-11E72C6D3356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MP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s="1"/>
  <c r="E11" i="1"/>
  <c r="D11" i="1"/>
  <c r="C11" i="1"/>
  <c r="B11" i="1"/>
  <c r="G10" i="1"/>
  <c r="F10" i="1"/>
  <c r="F9" i="1"/>
  <c r="G9" i="1" s="1"/>
  <c r="G8" i="1"/>
  <c r="F8" i="1"/>
  <c r="F7" i="1"/>
  <c r="G7" i="1" s="1"/>
  <c r="G6" i="1"/>
  <c r="F6" i="1"/>
  <c r="G5" i="1"/>
  <c r="F5" i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<sst xmlns="http://schemas.openxmlformats.org/spreadsheetml/2006/main" count="17" uniqueCount="17">
  <si>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</si>
  <si>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</si>
  <si>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</si>
  <si>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</si>
  <si>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FY 2022
Request</t>
  </si>
  <si>
    <t>Change over
FY 2021 Estimate</t>
  </si>
  <si>
    <t>FY 2020
CARES Act
Actual</t>
  </si>
  <si>
    <t>MPS Funding</t>
  </si>
  <si>
    <t>Astronomical Sciences (AST)</t>
  </si>
  <si>
    <t>Chemistry (CHE)</t>
  </si>
  <si>
    <t>Materials Research (DMR)</t>
  </si>
  <si>
    <t>Mathematical Sciences (DMS)</t>
  </si>
  <si>
    <t>Physics (PHY)</t>
  </si>
  <si>
    <t>Office of Multidisciplinary Activities (OMA)</t>
  </si>
  <si>
    <r>
      <t>FY 2020
Actual</t>
    </r>
    <r>
      <rPr>
        <vertAlign val="superscript"/>
        <sz val="10"/>
        <color theme="1"/>
        <rFont val="Arial"/>
        <family val="2"/>
      </rPr>
      <t>1</t>
    </r>
  </si>
  <si>
    <r>
      <t>FY 2021
Estimate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</si>
  <si>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Funding for FY 2020 and FY 2021 is adjusted for comparability to reflect the movement of I-Corps</t>
    </r>
    <r>
      <rPr>
        <vertAlign val="superscript"/>
        <sz val="9"/>
        <color theme="1"/>
        <rFont val="Arial"/>
        <family val="2"/>
      </rPr>
      <t>TM</t>
    </r>
    <r>
      <rPr>
        <sz val="9"/>
        <color theme="1"/>
        <rFont val="Arial"/>
        <family val="2"/>
      </rPr>
      <t xml:space="preserve"> to TIP in FY 2022.  See the R&amp;RA Overview for more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</si>
</sst>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G18"/>
  <sheetViews>
    <sheetView showGridLines="0" tabSelected="1" zoomScaleNormal="100" workbookViewId="0">
      <selection sqref="A1:G1"/>
    </sheetView>
  </sheetViews>
  <sheetFormatPr defaultColWidth="8.81640625" defaultRowHeight="12.5" x14ac:dyDescent="0.25"/>
  <cols>
    <col min="1" max="1" width="34.81640625" style="2" bestFit="1" customWidth="1"/>
    <col min="2" max="2" width="9.1796875" style="2" customWidth="1"/>
    <col min="3" max="3" width="10.1796875" style="7" customWidth="1"/>
    <col min="4" max="7" width="9.1796875" style="2" customWidth="1"/>
    <col min="8" max="16384" width="8.81640625" style="2"/>
  </cols>
  <sheetData>
    <row r="1" spans="1:7" s="8" customFormat="1" ht="14.5" customHeight="1" x14ac:dyDescent="0.25">
      <c r="A1" s="21" t="s">
        <v>7</v>
      </c>
      <c r="B1" s="21"/>
      <c r="C1" s="21"/>
      <c r="D1" s="21"/>
      <c r="E1" s="21"/>
      <c r="F1" s="21"/>
      <c r="G1" s="21"/>
    </row>
    <row r="2" spans="1:7" s="8" customFormat="1" ht="14.5" customHeight="1" thickBot="1" x14ac:dyDescent="0.3">
      <c r="A2" s="22" t="s">
        <v>0</v>
      </c>
      <c r="B2" s="22"/>
      <c r="C2" s="22"/>
      <c r="D2" s="22"/>
      <c r="E2" s="22"/>
      <c r="F2" s="22"/>
      <c r="G2" s="22"/>
    </row>
    <row r="3" spans="1:7" ht="27" customHeight="1" x14ac:dyDescent="0.25">
      <c r="A3" s="3"/>
      <c r="B3" s="23" t="s">
        <v>14</v>
      </c>
      <c r="C3" s="23" t="s">
        <v>6</v>
      </c>
      <c r="D3" s="25" t="s">
        <v>15</v>
      </c>
      <c r="E3" s="27" t="s">
        <v>4</v>
      </c>
      <c r="F3" s="28" t="s">
        <v>5</v>
      </c>
      <c r="G3" s="29"/>
    </row>
    <row r="4" spans="1:7" ht="12.5" customHeight="1" x14ac:dyDescent="0.25">
      <c r="A4" s="4"/>
      <c r="B4" s="24"/>
      <c r="C4" s="24"/>
      <c r="D4" s="26"/>
      <c r="E4" s="24"/>
      <c r="F4" s="6" t="s">
        <v>1</v>
      </c>
      <c r="G4" s="6" t="s">
        <v>2</v>
      </c>
    </row>
    <row r="5" spans="1:7" s="8" customFormat="1" ht="14.5" customHeight="1" x14ac:dyDescent="0.25">
      <c r="A5" s="8" t="s">
        <v>8</v>
      </c>
      <c r="B5" s="9">
        <v>279.10000000000002</v>
      </c>
      <c r="C5" s="9">
        <v>0</v>
      </c>
      <c r="D5" s="9">
        <v>277.05</v>
      </c>
      <c r="E5" s="9">
        <v>294.05</v>
      </c>
      <c r="F5" s="10">
        <f>E5-D5</f>
        <v>17</v>
      </c>
      <c r="G5" s="11">
        <f>IF(D5=0,"N/A",F5/D5)</f>
        <v>6.1360765204836666E-2</v>
      </c>
    </row>
    <row r="6" spans="1:7" s="8" customFormat="1" ht="14.5" customHeight="1" x14ac:dyDescent="0.25">
      <c r="A6" s="8" t="s">
        <v>9</v>
      </c>
      <c r="B6" s="12">
        <v>260.37</v>
      </c>
      <c r="C6" s="12">
        <v>0</v>
      </c>
      <c r="D6" s="12">
        <v>259.70999999999998</v>
      </c>
      <c r="E6" s="12">
        <v>284.14</v>
      </c>
      <c r="F6" s="13">
        <f t="shared" ref="F6:F11" si="0">E6-D6</f>
        <v>24.430000000000007</v>
      </c>
      <c r="G6" s="11">
        <f t="shared" ref="G6:G11" si="1">IF(D6=0,"N/A",F6/D6)</f>
        <v>9.4066458742443529E-2</v>
      </c>
    </row>
    <row r="7" spans="1:7" s="8" customFormat="1" ht="14.5" customHeight="1" x14ac:dyDescent="0.25">
      <c r="A7" s="8" t="s">
        <v>10</v>
      </c>
      <c r="B7" s="12">
        <v>330.15</v>
      </c>
      <c r="C7" s="12">
        <v>0</v>
      </c>
      <c r="D7" s="12">
        <v>329.78</v>
      </c>
      <c r="E7" s="12">
        <v>349.92</v>
      </c>
      <c r="F7" s="13">
        <f t="shared" si="0"/>
        <v>20.140000000000043</v>
      </c>
      <c r="G7" s="11">
        <f t="shared" si="1"/>
        <v>6.1071017041664274E-2</v>
      </c>
    </row>
    <row r="8" spans="1:7" s="8" customFormat="1" ht="14.5" customHeight="1" x14ac:dyDescent="0.25">
      <c r="A8" s="8" t="s">
        <v>11</v>
      </c>
      <c r="B8" s="12">
        <v>244.09</v>
      </c>
      <c r="C8" s="12">
        <v>0</v>
      </c>
      <c r="D8" s="12">
        <v>243.54</v>
      </c>
      <c r="E8" s="12">
        <v>259.47000000000003</v>
      </c>
      <c r="F8" s="13">
        <f t="shared" si="0"/>
        <v>15.930000000000035</v>
      </c>
      <c r="G8" s="11">
        <f>IF(D8=0,"N/A",F8/D8)</f>
        <v>6.5410199556541163E-2</v>
      </c>
    </row>
    <row r="9" spans="1:7" s="8" customFormat="1" ht="14.5" customHeight="1" x14ac:dyDescent="0.25">
      <c r="A9" s="8" t="s">
        <v>12</v>
      </c>
      <c r="B9" s="12">
        <v>304.39400000000001</v>
      </c>
      <c r="C9" s="12">
        <v>0</v>
      </c>
      <c r="D9" s="12">
        <v>303.89999999999998</v>
      </c>
      <c r="E9" s="12">
        <v>316.58999999999997</v>
      </c>
      <c r="F9" s="13">
        <f>E9-D9</f>
        <v>12.689999999999998</v>
      </c>
      <c r="G9" s="11">
        <f t="shared" si="1"/>
        <v>4.1757156959526157E-2</v>
      </c>
    </row>
    <row r="10" spans="1:7" s="8" customFormat="1" ht="14.5" customHeight="1" x14ac:dyDescent="0.25">
      <c r="A10" s="14" t="s">
        <v>13</v>
      </c>
      <c r="B10" s="12">
        <v>112.014</v>
      </c>
      <c r="C10" s="12">
        <v>6</v>
      </c>
      <c r="D10" s="12">
        <v>166.5</v>
      </c>
      <c r="E10" s="12">
        <v>186.57</v>
      </c>
      <c r="F10" s="13">
        <f t="shared" si="0"/>
        <v>20.069999999999993</v>
      </c>
      <c r="G10" s="11">
        <f t="shared" si="1"/>
        <v>0.1205405405405405</v>
      </c>
    </row>
    <row r="11" spans="1:7" s="8" customFormat="1" ht="14.5" customHeight="1" thickBot="1" x14ac:dyDescent="0.3">
      <c r="A11" s="15" t="s">
        <v>3</v>
      </c>
      <c r="B11" s="16">
        <f>SUM(B5:B10)</f>
        <v>1530.1179999999999</v>
      </c>
      <c r="C11" s="16">
        <f>SUM(C5:C10)</f>
        <v>6</v>
      </c>
      <c r="D11" s="16">
        <f t="shared" ref="D11:E11" si="2">SUM(D5:D10)</f>
        <v>1580.48</v>
      </c>
      <c r="E11" s="16">
        <f t="shared" si="2"/>
        <v>1690.74</v>
      </c>
      <c r="F11" s="17">
        <f t="shared" si="0"/>
        <v>110.25999999999999</v>
      </c>
      <c r="G11" s="18">
        <f t="shared" si="1"/>
        <v>6.9763616116622795E-2</v>
      </c>
    </row>
    <row r="12" spans="1:7" s="8" customFormat="1" ht="27" customHeight="1" x14ac:dyDescent="0.25">
      <c r="A12" s="19" t="s">
        <v>16</v>
      </c>
      <c r="B12" s="19"/>
      <c r="C12" s="19"/>
      <c r="D12" s="19"/>
      <c r="E12" s="19"/>
      <c r="F12" s="19"/>
      <c r="G12" s="19"/>
    </row>
    <row r="13" spans="1:7" s="1" customFormat="1" x14ac:dyDescent="0.25">
      <c r="A13" s="20"/>
      <c r="B13" s="20"/>
      <c r="C13" s="20"/>
      <c r="D13" s="20"/>
      <c r="E13" s="20"/>
      <c r="F13" s="20"/>
      <c r="G13" s="20"/>
    </row>
    <row r="14" spans="1:7" s="1" customFormat="1" x14ac:dyDescent="0.25">
      <c r="A14" s="20"/>
      <c r="B14" s="20"/>
      <c r="C14" s="20"/>
      <c r="D14" s="20"/>
      <c r="E14" s="20"/>
      <c r="F14" s="20"/>
      <c r="G14" s="20"/>
    </row>
    <row r="18" spans="1:1" x14ac:dyDescent="0.25">
      <c r="A18" s="5"/>
    </row>
  </sheetData>
  <mergeCells count="10">
    <mergeCell ref="A12:G12"/>
    <mergeCell ref="A13:G13"/>
    <mergeCell ref="A14:G14"/>
    <mergeCell ref="A1:G1"/>
    <mergeCell ref="A2:G2"/>
    <mergeCell ref="B3:B4"/>
    <mergeCell ref="D3:D4"/>
    <mergeCell ref="E3:E4"/>
    <mergeCell ref="F3:G3"/>
    <mergeCell ref="C3:C4"/>
  </mergeCells>
  <pageMargins left="0.7" right="0.7" top="0.75" bottom="0.75" header="0.3" footer="0.3"/>
  <pageSetup orientation="portrait" r:id="rId1"/>
  <ignoredErrors>
    <ignoredError sqref="C11:E11 B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WNNNYYRNKDVH-1321847565-2769</_dlc_DocId>
    <_dlc_DocIdUrl xmlns="7c075b91-a788-4f5b-9c4e-5392c92c7fe8">
      <Url>https://collaboration.inside.nsf.gov/bfa/Budget/BDPlanning/BPLG/_layouts/15/DocIdRedir.aspx?ID=WNNNYYRNKDVH-1321847565-2769</Url>
      <Description>WNNNYYRNKDVH-1321847565-2769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a0cca3d2-b0c0-4fa3-a37a-e789f93ff6de</vt:lpwstr>
  </property>
</Properties>
</file>