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40CB6A16-0327-49AC-956E-92D61C395F08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TI Funding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7" l="1"/>
  <c r="F10" i="17" s="1"/>
  <c r="E9" i="17"/>
  <c r="F9" i="17" s="1"/>
  <c r="E8" i="17"/>
  <c r="F8" i="17" s="1"/>
  <c r="D7" i="17"/>
  <c r="E7" i="17" s="1"/>
  <c r="F7" i="17" s="1"/>
  <c r="C7" i="17"/>
  <c r="B7" i="17"/>
  <c r="D6" i="17"/>
  <c r="E6" i="17" s="1"/>
  <c r="C6" i="17"/>
  <c r="B6" i="17"/>
  <c r="E5" i="17"/>
  <c r="F5" i="17" s="1"/>
  <c r="F6" i="17" l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<sst xmlns="http://schemas.openxmlformats.org/spreadsheetml/2006/main" count="15" uniqueCount="15">
  <si>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</si>
  <si>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</si>
  <si>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</si>
  <si>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Total</t>
  </si>
  <si>
    <t>Research</t>
  </si>
  <si>
    <t>FY 2021
Estimate</t>
  </si>
  <si>
    <t>FY 2020
Actual</t>
  </si>
  <si>
    <t>FY 2022
Request</t>
  </si>
  <si>
    <t>Change over
FY 2021 Estimate</t>
  </si>
  <si>
    <t>SBIR/STTR, including Operations</t>
  </si>
  <si>
    <t>SBIR</t>
  </si>
  <si>
    <t xml:space="preserve">   STTR  </t>
  </si>
  <si>
    <t xml:space="preserve">   SBIR/STTR Operations</t>
  </si>
  <si>
    <r>
      <t>TI Funding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</si>
  <si>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2020 and FY 2021 funding is adjusted for comparability to reflect the movement of activities to TIP in FY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</si>
</sst>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vertical="top"/>
      <protection locked="0"/>
    </xf>
    <xf numFmtId="0" fontId="0" fillId="0" borderId="1" xfId="0" applyBorder="1" applyAlignment="1">
      <alignment vertical="top" wrapText="1"/>
    </xf>
    <xf numFmtId="166" fontId="1" fillId="0" borderId="1" xfId="0" applyNumberFormat="1" applyFont="1" applyBorder="1" applyAlignment="1" applyProtection="1">
      <alignment horizontal="right" vertical="top"/>
      <protection locked="0"/>
    </xf>
    <xf numFmtId="166" fontId="1" fillId="0" borderId="1" xfId="0" applyNumberFormat="1" applyFont="1" applyBorder="1" applyAlignment="1" applyProtection="1">
      <alignment horizontal="right" vertical="top"/>
    </xf>
    <xf numFmtId="165" fontId="1" fillId="0" borderId="1" xfId="0" applyNumberFormat="1" applyFont="1" applyBorder="1" applyAlignment="1" applyProtection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 applyProtection="1">
      <alignment horizontal="right" vertical="top"/>
    </xf>
    <xf numFmtId="165" fontId="2" fillId="0" borderId="4" xfId="0" applyNumberFormat="1" applyFont="1" applyBorder="1" applyAlignment="1" applyProtection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2" fillId="0" borderId="4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 indent="1"/>
      <protection locked="0"/>
    </xf>
    <xf numFmtId="0" fontId="0" fillId="0" borderId="0" xfId="0" applyAlignment="1">
      <alignment horizontal="left" vertical="top" wrapText="1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5D412-0FB5-4445-AB44-FEE1BC2A9841}">
  <dimension ref="A1:F14"/>
  <sheetViews>
    <sheetView showGridLines="0" tabSelected="1" workbookViewId="0">
      <selection sqref="A1:F1"/>
    </sheetView>
  </sheetViews>
  <sheetFormatPr defaultColWidth="8.81640625" defaultRowHeight="12.5" x14ac:dyDescent="0.25"/>
  <cols>
    <col min="1" max="1" width="27.7265625" style="3" bestFit="1" customWidth="1"/>
    <col min="2" max="6" width="9.81640625" style="3" customWidth="1"/>
    <col min="7" max="16384" width="8.81640625" style="3"/>
  </cols>
  <sheetData>
    <row r="1" spans="1:6" s="14" customFormat="1" ht="15" customHeight="1" x14ac:dyDescent="0.25">
      <c r="A1" s="27" t="s">
        <v>13</v>
      </c>
      <c r="B1" s="27"/>
      <c r="C1" s="27"/>
      <c r="D1" s="27"/>
      <c r="E1" s="27"/>
      <c r="F1" s="27"/>
    </row>
    <row r="2" spans="1:6" s="9" customFormat="1" ht="14.5" customHeight="1" thickBot="1" x14ac:dyDescent="0.3">
      <c r="A2" s="28" t="s">
        <v>0</v>
      </c>
      <c r="B2" s="28"/>
      <c r="C2" s="28"/>
      <c r="D2" s="28"/>
      <c r="E2" s="28"/>
      <c r="F2" s="28"/>
    </row>
    <row r="3" spans="1:6" ht="27" customHeight="1" x14ac:dyDescent="0.25">
      <c r="A3" s="5"/>
      <c r="B3" s="29" t="s">
        <v>6</v>
      </c>
      <c r="C3" s="31" t="s">
        <v>5</v>
      </c>
      <c r="D3" s="33" t="s">
        <v>7</v>
      </c>
      <c r="E3" s="34" t="s">
        <v>8</v>
      </c>
      <c r="F3" s="35"/>
    </row>
    <row r="4" spans="1:6" ht="12.5" customHeight="1" x14ac:dyDescent="0.25">
      <c r="A4" s="2"/>
      <c r="B4" s="30"/>
      <c r="C4" s="32"/>
      <c r="D4" s="30"/>
      <c r="E4" s="1" t="s">
        <v>1</v>
      </c>
      <c r="F4" s="1" t="s">
        <v>2</v>
      </c>
    </row>
    <row r="5" spans="1:6" ht="14.5" customHeight="1" x14ac:dyDescent="0.25">
      <c r="A5" s="21" t="s">
        <v>3</v>
      </c>
      <c r="B5" s="15">
        <v>254.13355899999999</v>
      </c>
      <c r="C5" s="15">
        <v>254.869</v>
      </c>
      <c r="D5" s="15">
        <v>329.87</v>
      </c>
      <c r="E5" s="16">
        <f>D5-C5</f>
        <v>75.001000000000005</v>
      </c>
      <c r="F5" s="17">
        <f>IF(C5=0,"N/A",E5/C5)</f>
        <v>0.29427274403713283</v>
      </c>
    </row>
    <row r="6" spans="1:6" ht="14.5" customHeight="1" x14ac:dyDescent="0.25">
      <c r="A6" s="14" t="s">
        <v>4</v>
      </c>
      <c r="B6" s="18">
        <f>B5</f>
        <v>254.13355899999999</v>
      </c>
      <c r="C6" s="18">
        <f t="shared" ref="C6:D6" si="0">C5</f>
        <v>254.869</v>
      </c>
      <c r="D6" s="18">
        <f t="shared" si="0"/>
        <v>329.87</v>
      </c>
      <c r="E6" s="19">
        <f t="shared" ref="E6:E8" si="1">D6-C6</f>
        <v>75.001000000000005</v>
      </c>
      <c r="F6" s="20">
        <f t="shared" ref="F6:F8" si="2">IF(C6=0,"N/A",E6/C6)</f>
        <v>0.29427274403713283</v>
      </c>
    </row>
    <row r="7" spans="1:6" ht="14.5" customHeight="1" x14ac:dyDescent="0.25">
      <c r="A7" s="9" t="s">
        <v>9</v>
      </c>
      <c r="B7" s="6">
        <f>SUM(B8:B10)</f>
        <v>232.05970500000001</v>
      </c>
      <c r="C7" s="6">
        <f t="shared" ref="C7:D7" si="3">SUM(C8:C10)</f>
        <v>232.059</v>
      </c>
      <c r="D7" s="6">
        <f t="shared" si="3"/>
        <v>274.64</v>
      </c>
      <c r="E7" s="7">
        <f t="shared" si="1"/>
        <v>42.580999999999989</v>
      </c>
      <c r="F7" s="8">
        <f t="shared" si="2"/>
        <v>0.18349212915680921</v>
      </c>
    </row>
    <row r="8" spans="1:6" ht="14.5" customHeight="1" x14ac:dyDescent="0.25">
      <c r="A8" s="22" t="s">
        <v>10</v>
      </c>
      <c r="B8" s="6">
        <v>196.035245</v>
      </c>
      <c r="C8" s="6">
        <v>199.059</v>
      </c>
      <c r="D8" s="6">
        <v>236.39</v>
      </c>
      <c r="E8" s="7">
        <f t="shared" si="1"/>
        <v>37.330999999999989</v>
      </c>
      <c r="F8" s="8">
        <f t="shared" si="2"/>
        <v>0.18753736329429962</v>
      </c>
    </row>
    <row r="9" spans="1:6" s="9" customFormat="1" ht="14.5" customHeight="1" x14ac:dyDescent="0.25">
      <c r="A9" s="23" t="s">
        <v>11</v>
      </c>
      <c r="B9" s="6">
        <v>31.097615000000001</v>
      </c>
      <c r="C9" s="6">
        <v>28</v>
      </c>
      <c r="D9" s="6">
        <v>33.25</v>
      </c>
      <c r="E9" s="7">
        <f t="shared" ref="E9" si="4">D9-C9</f>
        <v>5.25</v>
      </c>
      <c r="F9" s="8">
        <f t="shared" ref="F9" si="5">IF(C9=0,"N/A",E9/C9)</f>
        <v>0.1875</v>
      </c>
    </row>
    <row r="10" spans="1:6" s="9" customFormat="1" ht="14.5" customHeight="1" thickBot="1" x14ac:dyDescent="0.3">
      <c r="A10" s="10" t="s">
        <v>12</v>
      </c>
      <c r="B10" s="11">
        <v>4.9268450000000001</v>
      </c>
      <c r="C10" s="11">
        <v>5</v>
      </c>
      <c r="D10" s="11">
        <v>5</v>
      </c>
      <c r="E10" s="12">
        <f t="shared" ref="E10" si="6">D10-C10</f>
        <v>0</v>
      </c>
      <c r="F10" s="13">
        <f t="shared" ref="F10" si="7">IF(C10=0,"N/A",E10/C10)</f>
        <v>0</v>
      </c>
    </row>
    <row r="11" spans="1:6" s="9" customFormat="1" ht="27" customHeight="1" x14ac:dyDescent="0.25">
      <c r="A11" s="24" t="s">
        <v>14</v>
      </c>
      <c r="B11" s="24"/>
      <c r="C11" s="24"/>
      <c r="D11" s="24"/>
      <c r="E11" s="24"/>
      <c r="F11" s="24"/>
    </row>
    <row r="12" spans="1:6" ht="13.5" customHeight="1" x14ac:dyDescent="0.25">
      <c r="A12" s="25"/>
      <c r="B12" s="25"/>
      <c r="C12" s="25"/>
      <c r="D12" s="25"/>
      <c r="E12" s="25"/>
      <c r="F12" s="25"/>
    </row>
    <row r="13" spans="1:6" ht="13.5" customHeight="1" x14ac:dyDescent="0.25">
      <c r="A13" s="26"/>
      <c r="B13" s="26"/>
      <c r="C13" s="26"/>
      <c r="D13" s="26"/>
      <c r="E13" s="26"/>
      <c r="F13" s="26"/>
    </row>
    <row r="14" spans="1:6" ht="13.5" customHeight="1" x14ac:dyDescent="0.25">
      <c r="A14" s="4"/>
      <c r="B14" s="4"/>
      <c r="C14" s="4"/>
      <c r="D14" s="4"/>
      <c r="E14" s="4"/>
      <c r="F14" s="4"/>
    </row>
  </sheetData>
  <mergeCells count="9">
    <mergeCell ref="A11:F11"/>
    <mergeCell ref="A12:F12"/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6:B7 C7:D7 C6:D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075b91-a788-4f5b-9c4e-5392c92c7fe8"/>
    <ds:schemaRef ds:uri="http://purl.org/dc/terms/"/>
    <ds:schemaRef ds:uri="http://purl.org/dc/dcmitype/"/>
    <ds:schemaRef ds:uri="e257d72b-1bc7-45e7-84d8-ca60afca657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dcterms:created xsi:type="dcterms:W3CDTF">2018-11-16T16:51:05Z</dcterms:created>
  <dcterms:modified xsi:type="dcterms:W3CDTF">2021-05-25T18:33:51Z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